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4"/>
  </bookViews>
  <sheets>
    <sheet name="幼儿园" sheetId="1" r:id="rId1"/>
    <sheet name="高中" sheetId="3" r:id="rId2"/>
    <sheet name="Sheet4" sheetId="4" r:id="rId3"/>
    <sheet name="Sheet5" sheetId="5" r:id="rId4"/>
    <sheet name="Sheet6" sheetId="6" r:id="rId5"/>
    <sheet name="Sheet7" sheetId="7" r:id="rId6"/>
    <sheet name="Sheet8" sheetId="8" r:id="rId7"/>
    <sheet name="Sheet9" sheetId="9" r:id="rId8"/>
    <sheet name="Sheet10" sheetId="10" r:id="rId9"/>
    <sheet name="Sheet11" sheetId="11" r:id="rId10"/>
    <sheet name="Sheet12" sheetId="12" r:id="rId11"/>
    <sheet name="Sheet13" sheetId="13" r:id="rId12"/>
    <sheet name="Sheet14" sheetId="14" r:id="rId13"/>
    <sheet name="Sheet15" sheetId="15" r:id="rId14"/>
    <sheet name="Sheet16" sheetId="16" r:id="rId15"/>
    <sheet name="Sheet17" sheetId="17" r:id="rId16"/>
  </sheets>
  <calcPr calcId="144525"/>
</workbook>
</file>

<file path=xl/sharedStrings.xml><?xml version="1.0" encoding="utf-8"?>
<sst xmlns="http://schemas.openxmlformats.org/spreadsheetml/2006/main" count="283" uniqueCount="30">
  <si>
    <t>2020年南召县公开招聘幼儿园教师进入面试人员名单</t>
  </si>
  <si>
    <t>姓名</t>
  </si>
  <si>
    <t xml:space="preserve">   准考证号</t>
  </si>
  <si>
    <t xml:space="preserve">         报考岗位</t>
  </si>
  <si>
    <t>成绩</t>
  </si>
  <si>
    <t>40101_幼儿教师</t>
  </si>
  <si>
    <t>40201_幼儿教师</t>
  </si>
  <si>
    <t>2020年南召县公开招聘高中（中职）教师笔试成绩</t>
  </si>
  <si>
    <t>报考岗位</t>
  </si>
  <si>
    <t>考点名称</t>
  </si>
  <si>
    <t>31201_语文</t>
  </si>
  <si>
    <t>南召县丹霞实验学校</t>
  </si>
  <si>
    <t>缺考</t>
  </si>
  <si>
    <t>31202_数学</t>
  </si>
  <si>
    <t>31203_英语</t>
  </si>
  <si>
    <t>31204_物理</t>
  </si>
  <si>
    <t>31205_化学</t>
  </si>
  <si>
    <t>31206_历史</t>
  </si>
  <si>
    <t>31207_生物</t>
  </si>
  <si>
    <t>31401_语文</t>
  </si>
  <si>
    <t>31406_政治</t>
  </si>
  <si>
    <t>31408_地理</t>
  </si>
  <si>
    <t>31409_美术</t>
  </si>
  <si>
    <t>31410_俄语</t>
  </si>
  <si>
    <t>31501_语文</t>
  </si>
  <si>
    <t>31502_数学</t>
  </si>
  <si>
    <t>31504_化学</t>
  </si>
  <si>
    <t>31603_音乐</t>
  </si>
  <si>
    <t>31701_机械类</t>
  </si>
  <si>
    <t>31702_农学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</si>
</sst>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J49" sqref="J49"/>
    </sheetView>
  </sheetViews>
  <sheetFormatPr defaultColWidth="9" defaultRowHeight="10.8" outlineLevelCol="4"/>
  <cols>
    <col min="1" max="1" width="15.375" customWidth="1"/>
    <col min="2" max="2" width="17.125" customWidth="1"/>
    <col min="3" max="3" width="40.5" customWidth="1"/>
    <col min="4" max="4" width="21.875" customWidth="1"/>
  </cols>
  <sheetData>
    <row r="1" ht="25" customHeight="1" spans="1:5">
      <c r="A1" s="3" t="s">
        <v>0</v>
      </c>
      <c r="B1" s="3"/>
      <c r="C1" s="3"/>
      <c r="D1" s="3"/>
      <c r="E1" s="3"/>
    </row>
    <row r="2" hidden="1" spans="1:5">
      <c r="A2" s="3"/>
      <c r="B2" s="3"/>
      <c r="C2" s="3"/>
      <c r="D2" s="3"/>
      <c r="E2" s="3"/>
    </row>
    <row r="3" ht="20.4" customHeight="1" spans="1:5">
      <c r="A3" s="1" t="s">
        <v>1</v>
      </c>
      <c r="B3" s="4" t="s">
        <v>2</v>
      </c>
      <c r="C3" s="4" t="s">
        <v>3</v>
      </c>
      <c r="D3" s="1" t="s">
        <v>4</v>
      </c>
      <c r="E3" s="5"/>
    </row>
    <row r="4" ht="20.4" customHeight="1" spans="1:4">
      <c r="A4" s="6" t="str">
        <f>"杜芳"</f>
        <v>杜芳</v>
      </c>
      <c r="B4" s="6" t="str">
        <f>"2020089213"</f>
        <v>2020089213</v>
      </c>
      <c r="C4" s="6" t="s">
        <v>5</v>
      </c>
      <c r="D4" s="6">
        <v>69.8</v>
      </c>
    </row>
    <row r="5" ht="20.4" customHeight="1" spans="1:4">
      <c r="A5" s="6" t="str">
        <f>"武珊珊"</f>
        <v>武珊珊</v>
      </c>
      <c r="B5" s="6" t="str">
        <f>"2020089207"</f>
        <v>2020089207</v>
      </c>
      <c r="C5" s="6" t="s">
        <v>5</v>
      </c>
      <c r="D5" s="6">
        <v>69.1</v>
      </c>
    </row>
    <row r="6" ht="20.4" customHeight="1" spans="1:4">
      <c r="A6" s="6" t="str">
        <f>"李真"</f>
        <v>李真</v>
      </c>
      <c r="B6" s="6" t="str">
        <f>"2020089004"</f>
        <v>2020089004</v>
      </c>
      <c r="C6" s="6" t="s">
        <v>5</v>
      </c>
      <c r="D6" s="6">
        <v>69</v>
      </c>
    </row>
    <row r="7" ht="20.4" customHeight="1" spans="1:4">
      <c r="A7" s="6" t="str">
        <f>"许梅"</f>
        <v>许梅</v>
      </c>
      <c r="B7" s="6" t="str">
        <f>"2020089024"</f>
        <v>2020089024</v>
      </c>
      <c r="C7" s="6" t="s">
        <v>5</v>
      </c>
      <c r="D7" s="6">
        <v>68.9</v>
      </c>
    </row>
    <row r="8" ht="20.4" customHeight="1" spans="1:4">
      <c r="A8" s="6" t="str">
        <f>"姜双"</f>
        <v>姜双</v>
      </c>
      <c r="B8" s="6" t="str">
        <f>"2020089014"</f>
        <v>2020089014</v>
      </c>
      <c r="C8" s="6" t="s">
        <v>5</v>
      </c>
      <c r="D8" s="6">
        <v>68.3</v>
      </c>
    </row>
    <row r="9" ht="20.4" customHeight="1" spans="1:4">
      <c r="A9" s="6" t="str">
        <f>"杨延秋"</f>
        <v>杨延秋</v>
      </c>
      <c r="B9" s="6" t="str">
        <f>"2020088630"</f>
        <v>2020088630</v>
      </c>
      <c r="C9" s="6" t="s">
        <v>5</v>
      </c>
      <c r="D9" s="6">
        <v>68.1</v>
      </c>
    </row>
    <row r="10" ht="20.4" customHeight="1" spans="1:4">
      <c r="A10" s="6" t="str">
        <f>"马秋萍"</f>
        <v>马秋萍</v>
      </c>
      <c r="B10" s="6" t="str">
        <f>"2020088705"</f>
        <v>2020088705</v>
      </c>
      <c r="C10" s="6" t="s">
        <v>5</v>
      </c>
      <c r="D10" s="6">
        <v>67.7</v>
      </c>
    </row>
    <row r="11" ht="20.4" customHeight="1" spans="1:4">
      <c r="A11" s="6" t="str">
        <f>"蔡亚楠"</f>
        <v>蔡亚楠</v>
      </c>
      <c r="B11" s="6" t="str">
        <f>"2020088627"</f>
        <v>2020088627</v>
      </c>
      <c r="C11" s="6" t="s">
        <v>5</v>
      </c>
      <c r="D11" s="6">
        <v>66.2</v>
      </c>
    </row>
    <row r="12" ht="20.4" customHeight="1" spans="1:4">
      <c r="A12" s="6" t="str">
        <f>"张超"</f>
        <v>张超</v>
      </c>
      <c r="B12" s="6" t="str">
        <f>"2020088702"</f>
        <v>2020088702</v>
      </c>
      <c r="C12" s="6" t="s">
        <v>5</v>
      </c>
      <c r="D12" s="6">
        <v>65.9</v>
      </c>
    </row>
    <row r="13" ht="20.4" customHeight="1" spans="1:4">
      <c r="A13" s="6" t="str">
        <f>"贾文雅"</f>
        <v>贾文雅</v>
      </c>
      <c r="B13" s="6" t="str">
        <f>"2020088502"</f>
        <v>2020088502</v>
      </c>
      <c r="C13" s="6" t="s">
        <v>5</v>
      </c>
      <c r="D13" s="6">
        <v>64.8</v>
      </c>
    </row>
    <row r="14" ht="20.4" customHeight="1" spans="1:4">
      <c r="A14" s="6" t="str">
        <f>"刘霜"</f>
        <v>刘霜</v>
      </c>
      <c r="B14" s="6" t="str">
        <f>"2020089229"</f>
        <v>2020089229</v>
      </c>
      <c r="C14" s="6" t="s">
        <v>5</v>
      </c>
      <c r="D14" s="6">
        <v>64.6</v>
      </c>
    </row>
    <row r="15" ht="20.4" customHeight="1" spans="1:4">
      <c r="A15" s="6" t="str">
        <f>"张赛"</f>
        <v>张赛</v>
      </c>
      <c r="B15" s="6" t="str">
        <f>"2020088504"</f>
        <v>2020088504</v>
      </c>
      <c r="C15" s="6" t="s">
        <v>5</v>
      </c>
      <c r="D15" s="6">
        <v>64.1</v>
      </c>
    </row>
    <row r="16" ht="20.4" customHeight="1" spans="1:4">
      <c r="A16" s="6" t="str">
        <f>"胡国静"</f>
        <v>胡国静</v>
      </c>
      <c r="B16" s="6" t="str">
        <f>"2020088601"</f>
        <v>2020088601</v>
      </c>
      <c r="C16" s="6" t="s">
        <v>5</v>
      </c>
      <c r="D16" s="6">
        <v>63.9</v>
      </c>
    </row>
    <row r="17" ht="20.4" customHeight="1" spans="1:4">
      <c r="A17" s="6" t="str">
        <f>"袁世存"</f>
        <v>袁世存</v>
      </c>
      <c r="B17" s="6" t="str">
        <f>"2020088905"</f>
        <v>2020088905</v>
      </c>
      <c r="C17" s="6" t="s">
        <v>5</v>
      </c>
      <c r="D17" s="6">
        <v>63.8</v>
      </c>
    </row>
    <row r="18" ht="20.4" customHeight="1" spans="1:4">
      <c r="A18" s="6" t="str">
        <f>"叶露露"</f>
        <v>叶露露</v>
      </c>
      <c r="B18" s="6" t="str">
        <f>"2020088521"</f>
        <v>2020088521</v>
      </c>
      <c r="C18" s="6" t="s">
        <v>5</v>
      </c>
      <c r="D18" s="6">
        <v>63.7</v>
      </c>
    </row>
    <row r="19" ht="20.4" customHeight="1" spans="1:4">
      <c r="A19" s="6" t="str">
        <f>"周庆梅"</f>
        <v>周庆梅</v>
      </c>
      <c r="B19" s="6" t="str">
        <f>"2020088628"</f>
        <v>2020088628</v>
      </c>
      <c r="C19" s="6" t="s">
        <v>5</v>
      </c>
      <c r="D19" s="6">
        <v>63.5</v>
      </c>
    </row>
    <row r="20" ht="20.4" customHeight="1" spans="1:4">
      <c r="A20" s="6" t="str">
        <f>"闫彩艳"</f>
        <v>闫彩艳</v>
      </c>
      <c r="B20" s="6" t="str">
        <f>"2020088703"</f>
        <v>2020088703</v>
      </c>
      <c r="C20" s="6" t="s">
        <v>5</v>
      </c>
      <c r="D20" s="6">
        <v>63.1</v>
      </c>
    </row>
    <row r="21" ht="20.4" customHeight="1" spans="1:4">
      <c r="A21" s="6" t="str">
        <f>"杨需"</f>
        <v>杨需</v>
      </c>
      <c r="B21" s="6" t="str">
        <f>"2020089108"</f>
        <v>2020089108</v>
      </c>
      <c r="C21" s="6" t="s">
        <v>5</v>
      </c>
      <c r="D21" s="6">
        <v>63</v>
      </c>
    </row>
    <row r="22" ht="20.4" customHeight="1" spans="1:4">
      <c r="A22" s="6" t="str">
        <f>"刘欢"</f>
        <v>刘欢</v>
      </c>
      <c r="B22" s="6" t="str">
        <f>"2020088501"</f>
        <v>2020088501</v>
      </c>
      <c r="C22" s="6" t="s">
        <v>5</v>
      </c>
      <c r="D22" s="6">
        <v>63</v>
      </c>
    </row>
    <row r="23" ht="20.4" customHeight="1" spans="1:4">
      <c r="A23" s="6" t="str">
        <f>"邱针针"</f>
        <v>邱针针</v>
      </c>
      <c r="B23" s="6" t="str">
        <f>"2020088711"</f>
        <v>2020088711</v>
      </c>
      <c r="C23" s="6" t="s">
        <v>5</v>
      </c>
      <c r="D23" s="6">
        <v>62.7</v>
      </c>
    </row>
    <row r="24" ht="20.4" customHeight="1" spans="1:4">
      <c r="A24" s="6" t="str">
        <f>"景平平"</f>
        <v>景平平</v>
      </c>
      <c r="B24" s="6" t="str">
        <f>"2020089405"</f>
        <v>2020089405</v>
      </c>
      <c r="C24" s="6" t="s">
        <v>6</v>
      </c>
      <c r="D24" s="6">
        <v>70.5</v>
      </c>
    </row>
    <row r="25" ht="20.4" customHeight="1" spans="1:4">
      <c r="A25" s="6" t="str">
        <f>" 张阁"</f>
        <v> 张阁</v>
      </c>
      <c r="B25" s="6" t="str">
        <f>"2020089423"</f>
        <v>2020089423</v>
      </c>
      <c r="C25" s="6" t="s">
        <v>6</v>
      </c>
      <c r="D25" s="6">
        <v>63</v>
      </c>
    </row>
    <row r="26" ht="20.4" customHeight="1" spans="1:4">
      <c r="A26" s="6" t="str">
        <f>"王萍"</f>
        <v>王萍</v>
      </c>
      <c r="B26" s="6" t="str">
        <f>"2020089424"</f>
        <v>2020089424</v>
      </c>
      <c r="C26" s="6" t="s">
        <v>6</v>
      </c>
      <c r="D26" s="6">
        <v>61.6</v>
      </c>
    </row>
    <row r="27" ht="20.4" customHeight="1" spans="1:4">
      <c r="A27" s="6" t="str">
        <f>"孙佳琦"</f>
        <v>孙佳琦</v>
      </c>
      <c r="B27" s="6" t="str">
        <f>"2020089422"</f>
        <v>2020089422</v>
      </c>
      <c r="C27" s="6" t="s">
        <v>6</v>
      </c>
      <c r="D27" s="6">
        <v>60.4</v>
      </c>
    </row>
    <row r="28" ht="20.4" customHeight="1" spans="1:4">
      <c r="A28" s="6" t="str">
        <f>"刘洋"</f>
        <v>刘洋</v>
      </c>
      <c r="B28" s="6" t="str">
        <f>"2020089408"</f>
        <v>2020089408</v>
      </c>
      <c r="C28" s="6" t="s">
        <v>6</v>
      </c>
      <c r="D28" s="6">
        <v>59.9</v>
      </c>
    </row>
    <row r="29" ht="20.4" customHeight="1" spans="1:4">
      <c r="A29" s="6" t="str">
        <f>"张园园"</f>
        <v>张园园</v>
      </c>
      <c r="B29" s="6" t="str">
        <f>"2020089413"</f>
        <v>2020089413</v>
      </c>
      <c r="C29" s="6" t="s">
        <v>6</v>
      </c>
      <c r="D29" s="6">
        <v>59.9</v>
      </c>
    </row>
  </sheetData>
  <mergeCells count="1">
    <mergeCell ref="A1:E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selection activeCell="B3" sqref="B3:E3"/>
    </sheetView>
  </sheetViews>
  <sheetFormatPr defaultColWidth="9" defaultRowHeight="15.6" outlineLevelCol="5"/>
  <cols>
    <col min="3" max="3" width="19.875" style="2" customWidth="1"/>
    <col min="4" max="4" width="15.75" customWidth="1"/>
    <col min="5" max="5" width="17.5" customWidth="1"/>
    <col min="9" max="9" width="22.75" customWidth="1"/>
    <col min="10" max="10" width="24.375" customWidth="1"/>
  </cols>
  <sheetData>
    <row r="1" ht="10.8" spans="2:6">
      <c r="B1" s="3" t="s">
        <v>7</v>
      </c>
      <c r="C1" s="3"/>
      <c r="D1" s="3"/>
      <c r="E1" s="3"/>
      <c r="F1" s="3"/>
    </row>
    <row r="2" ht="10.8" spans="2:6">
      <c r="B2" s="3"/>
      <c r="C2" s="3"/>
      <c r="D2" s="3"/>
      <c r="E2" s="3"/>
      <c r="F2" s="3"/>
    </row>
    <row r="3" spans="2:5">
      <c r="B3" s="1" t="s">
        <v>1</v>
      </c>
      <c r="C3" s="2" t="s">
        <v>8</v>
      </c>
      <c r="D3" s="1" t="s">
        <v>9</v>
      </c>
      <c r="E3" s="1" t="s">
        <v>4</v>
      </c>
    </row>
    <row r="4" spans="1:5">
      <c r="A4">
        <v>1</v>
      </c>
      <c r="B4" s="1" t="str">
        <f>"闫鑫"</f>
        <v>闫鑫</v>
      </c>
      <c r="C4" s="2" t="s">
        <v>10</v>
      </c>
      <c r="D4" s="1" t="s">
        <v>11</v>
      </c>
      <c r="E4" s="1">
        <v>68.5</v>
      </c>
    </row>
    <row r="5" spans="1:5">
      <c r="A5">
        <v>2</v>
      </c>
      <c r="B5" s="1" t="str">
        <f>"姜齐栋"</f>
        <v>姜齐栋</v>
      </c>
      <c r="C5" s="2" t="s">
        <v>10</v>
      </c>
      <c r="D5" s="1" t="s">
        <v>11</v>
      </c>
      <c r="E5" s="1">
        <v>68</v>
      </c>
    </row>
    <row r="6" spans="1:5">
      <c r="A6">
        <v>3</v>
      </c>
      <c r="B6" s="1" t="str">
        <f>"尚文琪"</f>
        <v>尚文琪</v>
      </c>
      <c r="C6" s="2" t="s">
        <v>10</v>
      </c>
      <c r="D6" s="1" t="s">
        <v>11</v>
      </c>
      <c r="E6" s="1">
        <v>65</v>
      </c>
    </row>
    <row r="7" spans="1:5">
      <c r="A7">
        <v>4</v>
      </c>
      <c r="B7" s="1" t="str">
        <f>"王倩"</f>
        <v>王倩</v>
      </c>
      <c r="C7" s="2" t="s">
        <v>10</v>
      </c>
      <c r="D7" s="1" t="s">
        <v>11</v>
      </c>
      <c r="E7" s="1">
        <v>60</v>
      </c>
    </row>
    <row r="8" spans="1:5">
      <c r="A8">
        <v>5</v>
      </c>
      <c r="B8" s="1" t="str">
        <f>"鲁伟伟"</f>
        <v>鲁伟伟</v>
      </c>
      <c r="C8" s="2" t="s">
        <v>10</v>
      </c>
      <c r="D8" s="1" t="s">
        <v>11</v>
      </c>
      <c r="E8" s="1">
        <v>57.5</v>
      </c>
    </row>
    <row r="9" spans="1:5">
      <c r="A9">
        <v>6</v>
      </c>
      <c r="B9" s="1" t="str">
        <f>"吴荣幸"</f>
        <v>吴荣幸</v>
      </c>
      <c r="C9" s="2" t="s">
        <v>10</v>
      </c>
      <c r="D9" s="1" t="s">
        <v>11</v>
      </c>
      <c r="E9" s="1" t="s">
        <v>12</v>
      </c>
    </row>
    <row r="10" spans="1:5">
      <c r="A10">
        <v>7</v>
      </c>
      <c r="B10" s="1" t="str">
        <f>"杜阳"</f>
        <v>杜阳</v>
      </c>
      <c r="C10" s="2" t="s">
        <v>10</v>
      </c>
      <c r="D10" s="1" t="s">
        <v>11</v>
      </c>
      <c r="E10" s="1" t="s">
        <v>12</v>
      </c>
    </row>
    <row r="11" spans="1:5">
      <c r="A11">
        <v>8</v>
      </c>
      <c r="B11" s="1" t="str">
        <f>"万毓航"</f>
        <v>万毓航</v>
      </c>
      <c r="C11" s="2" t="s">
        <v>10</v>
      </c>
      <c r="D11" s="1" t="s">
        <v>11</v>
      </c>
      <c r="E11" s="1" t="s">
        <v>12</v>
      </c>
    </row>
    <row r="12" spans="1:5">
      <c r="A12">
        <v>9</v>
      </c>
      <c r="B12" s="1" t="str">
        <f>"陈晓彩"</f>
        <v>陈晓彩</v>
      </c>
      <c r="C12" s="2" t="s">
        <v>10</v>
      </c>
      <c r="D12" s="1" t="s">
        <v>11</v>
      </c>
      <c r="E12" s="1" t="s">
        <v>12</v>
      </c>
    </row>
    <row r="13" spans="1:5">
      <c r="A13">
        <v>10</v>
      </c>
      <c r="B13" s="1" t="str">
        <f>"侯青栋"</f>
        <v>侯青栋</v>
      </c>
      <c r="C13" s="2" t="s">
        <v>10</v>
      </c>
      <c r="D13" s="1" t="s">
        <v>11</v>
      </c>
      <c r="E13" s="1" t="s">
        <v>12</v>
      </c>
    </row>
    <row r="14" spans="1:5">
      <c r="A14">
        <v>11</v>
      </c>
      <c r="B14" s="1" t="str">
        <f>"郝琳琳"</f>
        <v>郝琳琳</v>
      </c>
      <c r="C14" s="2" t="s">
        <v>10</v>
      </c>
      <c r="D14" s="1" t="s">
        <v>11</v>
      </c>
      <c r="E14" s="1" t="s">
        <v>12</v>
      </c>
    </row>
    <row r="15" spans="1:5">
      <c r="A15">
        <v>12</v>
      </c>
      <c r="B15" s="1" t="str">
        <f>"李天金"</f>
        <v>李天金</v>
      </c>
      <c r="C15" s="2" t="s">
        <v>10</v>
      </c>
      <c r="D15" s="1" t="s">
        <v>11</v>
      </c>
      <c r="E15" s="1" t="s">
        <v>12</v>
      </c>
    </row>
    <row r="16" spans="1:5">
      <c r="A16">
        <v>13</v>
      </c>
      <c r="B16" s="1" t="str">
        <f>"焦春曼"</f>
        <v>焦春曼</v>
      </c>
      <c r="C16" s="2" t="s">
        <v>10</v>
      </c>
      <c r="D16" s="1" t="s">
        <v>11</v>
      </c>
      <c r="E16" s="1" t="s">
        <v>12</v>
      </c>
    </row>
    <row r="17" spans="1:5">
      <c r="A17">
        <v>14</v>
      </c>
      <c r="B17" s="1" t="str">
        <f>"史素荣"</f>
        <v>史素荣</v>
      </c>
      <c r="C17" s="2" t="s">
        <v>10</v>
      </c>
      <c r="D17" s="1" t="s">
        <v>11</v>
      </c>
      <c r="E17" s="1" t="s">
        <v>12</v>
      </c>
    </row>
    <row r="18" spans="1:5">
      <c r="A18">
        <v>15</v>
      </c>
      <c r="B18" s="1" t="str">
        <f>"孙静"</f>
        <v>孙静</v>
      </c>
      <c r="C18" s="2" t="s">
        <v>10</v>
      </c>
      <c r="D18" s="1" t="s">
        <v>11</v>
      </c>
      <c r="E18" s="1" t="s">
        <v>12</v>
      </c>
    </row>
    <row r="19" spans="1:5">
      <c r="A19">
        <v>16</v>
      </c>
      <c r="B19" s="1" t="str">
        <f>"唐小卓"</f>
        <v>唐小卓</v>
      </c>
      <c r="C19" s="2" t="s">
        <v>13</v>
      </c>
      <c r="D19" s="1" t="s">
        <v>11</v>
      </c>
      <c r="E19" s="1">
        <v>77.5</v>
      </c>
    </row>
    <row r="20" spans="1:5">
      <c r="A20">
        <v>17</v>
      </c>
      <c r="B20" s="1" t="str">
        <f>"薛燕"</f>
        <v>薛燕</v>
      </c>
      <c r="C20" s="2" t="s">
        <v>13</v>
      </c>
      <c r="D20" s="1" t="s">
        <v>11</v>
      </c>
      <c r="E20" s="1">
        <v>74</v>
      </c>
    </row>
    <row r="21" spans="1:5">
      <c r="A21">
        <v>18</v>
      </c>
      <c r="B21" s="1" t="str">
        <f>"杨慧"</f>
        <v>杨慧</v>
      </c>
      <c r="C21" s="2" t="s">
        <v>13</v>
      </c>
      <c r="D21" s="1" t="s">
        <v>11</v>
      </c>
      <c r="E21" s="1">
        <v>67.5</v>
      </c>
    </row>
    <row r="22" spans="1:5">
      <c r="A22">
        <v>19</v>
      </c>
      <c r="B22" s="1" t="str">
        <f>"刘栋梁"</f>
        <v>刘栋梁</v>
      </c>
      <c r="C22" s="2" t="s">
        <v>13</v>
      </c>
      <c r="D22" s="1" t="s">
        <v>11</v>
      </c>
      <c r="E22" s="1">
        <v>64</v>
      </c>
    </row>
    <row r="23" spans="1:5">
      <c r="A23">
        <v>20</v>
      </c>
      <c r="B23" s="1" t="str">
        <f>"孙姗姗"</f>
        <v>孙姗姗</v>
      </c>
      <c r="C23" s="2" t="s">
        <v>13</v>
      </c>
      <c r="D23" s="1" t="s">
        <v>11</v>
      </c>
      <c r="E23" s="1" t="s">
        <v>12</v>
      </c>
    </row>
    <row r="24" spans="1:5">
      <c r="A24">
        <v>21</v>
      </c>
      <c r="B24" s="1" t="str">
        <f>"贺焕"</f>
        <v>贺焕</v>
      </c>
      <c r="C24" s="2" t="s">
        <v>14</v>
      </c>
      <c r="D24" s="1" t="s">
        <v>11</v>
      </c>
      <c r="E24" s="1">
        <v>72</v>
      </c>
    </row>
    <row r="25" spans="1:5">
      <c r="A25">
        <v>22</v>
      </c>
      <c r="B25" s="1" t="str">
        <f>"马琳"</f>
        <v>马琳</v>
      </c>
      <c r="C25" s="2" t="s">
        <v>14</v>
      </c>
      <c r="D25" s="1" t="s">
        <v>11</v>
      </c>
      <c r="E25" s="1">
        <v>68.5</v>
      </c>
    </row>
    <row r="26" spans="1:5">
      <c r="A26">
        <v>23</v>
      </c>
      <c r="B26" s="1" t="str">
        <f>"陈菊良"</f>
        <v>陈菊良</v>
      </c>
      <c r="C26" s="2" t="s">
        <v>14</v>
      </c>
      <c r="D26" s="1" t="s">
        <v>11</v>
      </c>
      <c r="E26" s="1">
        <v>63.5</v>
      </c>
    </row>
    <row r="27" spans="1:5">
      <c r="A27">
        <v>24</v>
      </c>
      <c r="B27" s="1" t="str">
        <f>"杨倩倩"</f>
        <v>杨倩倩</v>
      </c>
      <c r="C27" s="2" t="s">
        <v>14</v>
      </c>
      <c r="D27" s="1" t="s">
        <v>11</v>
      </c>
      <c r="E27" s="1">
        <v>61</v>
      </c>
    </row>
    <row r="28" spans="1:5">
      <c r="A28">
        <v>25</v>
      </c>
      <c r="B28" s="1" t="str">
        <f>"吴迪"</f>
        <v>吴迪</v>
      </c>
      <c r="C28" s="2" t="s">
        <v>14</v>
      </c>
      <c r="D28" s="1" t="s">
        <v>11</v>
      </c>
      <c r="E28" s="1">
        <v>56.5</v>
      </c>
    </row>
    <row r="29" spans="1:5">
      <c r="A29">
        <v>26</v>
      </c>
      <c r="B29" s="1" t="str">
        <f>"雷燕"</f>
        <v>雷燕</v>
      </c>
      <c r="C29" s="2" t="s">
        <v>14</v>
      </c>
      <c r="D29" s="1" t="s">
        <v>11</v>
      </c>
      <c r="E29" s="1" t="s">
        <v>12</v>
      </c>
    </row>
    <row r="30" spans="1:5">
      <c r="A30">
        <v>27</v>
      </c>
      <c r="B30" s="1" t="str">
        <f>"冀玮玮"</f>
        <v>冀玮玮</v>
      </c>
      <c r="C30" s="2" t="s">
        <v>14</v>
      </c>
      <c r="D30" s="1" t="s">
        <v>11</v>
      </c>
      <c r="E30" s="1" t="s">
        <v>12</v>
      </c>
    </row>
    <row r="31" spans="1:5">
      <c r="A31">
        <v>28</v>
      </c>
      <c r="B31" s="1" t="str">
        <f>"白春晨"</f>
        <v>白春晨</v>
      </c>
      <c r="C31" s="2" t="s">
        <v>15</v>
      </c>
      <c r="D31" s="1" t="s">
        <v>11</v>
      </c>
      <c r="E31" s="1">
        <v>59.5</v>
      </c>
    </row>
    <row r="32" spans="1:5">
      <c r="A32">
        <v>29</v>
      </c>
      <c r="B32" s="1" t="str">
        <f>"张彦强"</f>
        <v>张彦强</v>
      </c>
      <c r="C32" s="2" t="s">
        <v>15</v>
      </c>
      <c r="D32" s="1" t="s">
        <v>11</v>
      </c>
      <c r="E32" s="1" t="s">
        <v>12</v>
      </c>
    </row>
    <row r="33" spans="1:5">
      <c r="A33">
        <v>30</v>
      </c>
      <c r="B33" s="1" t="str">
        <f>"武哲"</f>
        <v>武哲</v>
      </c>
      <c r="C33" s="2" t="s">
        <v>16</v>
      </c>
      <c r="D33" s="1" t="s">
        <v>11</v>
      </c>
      <c r="E33" s="1" t="s">
        <v>12</v>
      </c>
    </row>
    <row r="34" spans="1:5">
      <c r="A34">
        <v>31</v>
      </c>
      <c r="B34" s="1" t="str">
        <f>"黄阳"</f>
        <v>黄阳</v>
      </c>
      <c r="C34" s="2" t="s">
        <v>16</v>
      </c>
      <c r="D34" s="1" t="s">
        <v>11</v>
      </c>
      <c r="E34" s="1" t="s">
        <v>12</v>
      </c>
    </row>
    <row r="35" spans="1:5">
      <c r="A35">
        <v>32</v>
      </c>
      <c r="B35" s="1" t="str">
        <f>"王典恩"</f>
        <v>王典恩</v>
      </c>
      <c r="C35" s="2" t="s">
        <v>16</v>
      </c>
      <c r="D35" s="1" t="s">
        <v>11</v>
      </c>
      <c r="E35" s="1" t="s">
        <v>12</v>
      </c>
    </row>
    <row r="36" spans="1:5">
      <c r="A36">
        <v>33</v>
      </c>
      <c r="B36" s="1" t="str">
        <f>"隋其峰"</f>
        <v>隋其峰</v>
      </c>
      <c r="C36" s="2" t="s">
        <v>17</v>
      </c>
      <c r="D36" s="1" t="s">
        <v>11</v>
      </c>
      <c r="E36" s="1" t="s">
        <v>12</v>
      </c>
    </row>
    <row r="37" spans="1:5">
      <c r="A37">
        <v>34</v>
      </c>
      <c r="B37" s="1" t="str">
        <f>"周庆哲"</f>
        <v>周庆哲</v>
      </c>
      <c r="C37" s="2" t="s">
        <v>17</v>
      </c>
      <c r="D37" s="1" t="s">
        <v>11</v>
      </c>
      <c r="E37" s="1" t="s">
        <v>12</v>
      </c>
    </row>
    <row r="38" spans="1:5">
      <c r="A38">
        <v>35</v>
      </c>
      <c r="B38" s="1" t="str">
        <f>"王居笛"</f>
        <v>王居笛</v>
      </c>
      <c r="C38" s="2" t="s">
        <v>18</v>
      </c>
      <c r="D38" s="1" t="s">
        <v>11</v>
      </c>
      <c r="E38" s="1">
        <v>75</v>
      </c>
    </row>
    <row r="39" spans="1:5">
      <c r="A39">
        <v>36</v>
      </c>
      <c r="B39" s="1" t="str">
        <f>"周鑫烨"</f>
        <v>周鑫烨</v>
      </c>
      <c r="C39" s="2" t="s">
        <v>18</v>
      </c>
      <c r="D39" s="1" t="s">
        <v>11</v>
      </c>
      <c r="E39" s="1" t="s">
        <v>12</v>
      </c>
    </row>
    <row r="40" spans="1:5">
      <c r="A40">
        <v>37</v>
      </c>
      <c r="B40" s="1" t="str">
        <f>"张永辉"</f>
        <v>张永辉</v>
      </c>
      <c r="C40" s="2" t="s">
        <v>18</v>
      </c>
      <c r="D40" s="1" t="s">
        <v>11</v>
      </c>
      <c r="E40" s="1" t="s">
        <v>12</v>
      </c>
    </row>
    <row r="41" spans="1:5">
      <c r="A41">
        <v>38</v>
      </c>
      <c r="B41" s="1" t="str">
        <f>"户可新"</f>
        <v>户可新</v>
      </c>
      <c r="C41" s="2" t="s">
        <v>18</v>
      </c>
      <c r="D41" s="1" t="s">
        <v>11</v>
      </c>
      <c r="E41" s="1" t="s">
        <v>12</v>
      </c>
    </row>
    <row r="42" spans="1:5">
      <c r="A42">
        <v>39</v>
      </c>
      <c r="B42" s="1" t="str">
        <f>"张莹"</f>
        <v>张莹</v>
      </c>
      <c r="C42" s="2" t="s">
        <v>18</v>
      </c>
      <c r="D42" s="1" t="s">
        <v>11</v>
      </c>
      <c r="E42" s="1" t="s">
        <v>12</v>
      </c>
    </row>
    <row r="43" spans="1:5">
      <c r="A43">
        <v>40</v>
      </c>
      <c r="B43" s="1" t="str">
        <f>"李亚楠"</f>
        <v>李亚楠</v>
      </c>
      <c r="C43" s="2" t="s">
        <v>19</v>
      </c>
      <c r="D43" s="1" t="s">
        <v>11</v>
      </c>
      <c r="E43" s="1" t="s">
        <v>12</v>
      </c>
    </row>
    <row r="44" spans="1:5">
      <c r="A44">
        <v>41</v>
      </c>
      <c r="B44" s="1" t="str">
        <f>"时林林"</f>
        <v>时林林</v>
      </c>
      <c r="C44" s="2" t="s">
        <v>19</v>
      </c>
      <c r="D44" s="1" t="s">
        <v>11</v>
      </c>
      <c r="E44" s="1" t="s">
        <v>12</v>
      </c>
    </row>
    <row r="45" spans="1:5">
      <c r="A45">
        <v>42</v>
      </c>
      <c r="B45" s="1" t="str">
        <f>"陈晓"</f>
        <v>陈晓</v>
      </c>
      <c r="C45" s="2" t="s">
        <v>20</v>
      </c>
      <c r="D45" s="1" t="s">
        <v>11</v>
      </c>
      <c r="E45" s="1">
        <v>70</v>
      </c>
    </row>
    <row r="46" spans="1:5">
      <c r="A46">
        <v>43</v>
      </c>
      <c r="B46" s="1" t="str">
        <f>"王哲"</f>
        <v>王哲</v>
      </c>
      <c r="C46" s="2" t="s">
        <v>20</v>
      </c>
      <c r="D46" s="1" t="s">
        <v>11</v>
      </c>
      <c r="E46" s="1" t="s">
        <v>12</v>
      </c>
    </row>
    <row r="47" spans="1:5">
      <c r="A47">
        <v>44</v>
      </c>
      <c r="B47" s="1" t="str">
        <f>"闫丽"</f>
        <v>闫丽</v>
      </c>
      <c r="C47" s="2" t="s">
        <v>20</v>
      </c>
      <c r="D47" s="1" t="s">
        <v>11</v>
      </c>
      <c r="E47" s="1" t="s">
        <v>12</v>
      </c>
    </row>
    <row r="48" spans="1:5">
      <c r="A48">
        <v>45</v>
      </c>
      <c r="B48" s="1" t="str">
        <f>"褚青竹"</f>
        <v>褚青竹</v>
      </c>
      <c r="C48" s="2" t="s">
        <v>20</v>
      </c>
      <c r="D48" s="1" t="s">
        <v>11</v>
      </c>
      <c r="E48" s="1" t="s">
        <v>12</v>
      </c>
    </row>
    <row r="49" spans="1:5">
      <c r="A49">
        <v>46</v>
      </c>
      <c r="B49" s="1" t="str">
        <f>"沈妍"</f>
        <v>沈妍</v>
      </c>
      <c r="C49" s="2" t="s">
        <v>20</v>
      </c>
      <c r="D49" s="1" t="s">
        <v>11</v>
      </c>
      <c r="E49" s="1" t="s">
        <v>12</v>
      </c>
    </row>
    <row r="50" spans="1:5">
      <c r="A50">
        <v>47</v>
      </c>
      <c r="B50" s="1" t="str">
        <f>"郭佳佳"</f>
        <v>郭佳佳</v>
      </c>
      <c r="C50" s="2" t="s">
        <v>20</v>
      </c>
      <c r="D50" s="1" t="s">
        <v>11</v>
      </c>
      <c r="E50" s="1">
        <v>67.5</v>
      </c>
    </row>
    <row r="51" spans="1:5">
      <c r="A51">
        <v>48</v>
      </c>
      <c r="B51" s="1" t="str">
        <f>"魏东煜"</f>
        <v>魏东煜</v>
      </c>
      <c r="C51" s="2" t="s">
        <v>21</v>
      </c>
      <c r="D51" s="1" t="s">
        <v>11</v>
      </c>
      <c r="E51" s="1">
        <v>66</v>
      </c>
    </row>
    <row r="52" spans="1:5">
      <c r="A52">
        <v>49</v>
      </c>
      <c r="B52" s="1" t="str">
        <f>"王晨莹"</f>
        <v>王晨莹</v>
      </c>
      <c r="C52" s="2" t="s">
        <v>21</v>
      </c>
      <c r="D52" s="1" t="s">
        <v>11</v>
      </c>
      <c r="E52" s="1">
        <v>64.5</v>
      </c>
    </row>
    <row r="53" spans="1:5">
      <c r="A53">
        <v>50</v>
      </c>
      <c r="B53" s="1" t="str">
        <f>"刘蓓蓓"</f>
        <v>刘蓓蓓</v>
      </c>
      <c r="C53" s="2" t="s">
        <v>22</v>
      </c>
      <c r="D53" s="1" t="s">
        <v>11</v>
      </c>
      <c r="E53" s="1">
        <v>74.5</v>
      </c>
    </row>
    <row r="54" spans="1:5">
      <c r="A54">
        <v>51</v>
      </c>
      <c r="B54" s="1" t="str">
        <f>"高旭"</f>
        <v>高旭</v>
      </c>
      <c r="C54" s="2" t="s">
        <v>22</v>
      </c>
      <c r="D54" s="1" t="s">
        <v>11</v>
      </c>
      <c r="E54" s="1">
        <v>66.5</v>
      </c>
    </row>
    <row r="55" spans="1:5">
      <c r="A55">
        <v>52</v>
      </c>
      <c r="B55" s="1" t="str">
        <f>"胡真真"</f>
        <v>胡真真</v>
      </c>
      <c r="C55" s="2" t="s">
        <v>22</v>
      </c>
      <c r="D55" s="1" t="s">
        <v>11</v>
      </c>
      <c r="E55" s="1">
        <v>60.5</v>
      </c>
    </row>
    <row r="56" spans="1:5">
      <c r="A56">
        <v>53</v>
      </c>
      <c r="B56" s="1" t="str">
        <f>"卢钰琪"</f>
        <v>卢钰琪</v>
      </c>
      <c r="C56" s="2" t="s">
        <v>22</v>
      </c>
      <c r="D56" s="1" t="s">
        <v>11</v>
      </c>
      <c r="E56" s="1" t="s">
        <v>12</v>
      </c>
    </row>
    <row r="57" spans="1:5">
      <c r="A57">
        <v>54</v>
      </c>
      <c r="B57" s="1" t="str">
        <f>"孙紫嫣"</f>
        <v>孙紫嫣</v>
      </c>
      <c r="C57" s="2" t="s">
        <v>22</v>
      </c>
      <c r="D57" s="1" t="s">
        <v>11</v>
      </c>
      <c r="E57" s="1" t="s">
        <v>12</v>
      </c>
    </row>
    <row r="58" spans="1:5">
      <c r="A58">
        <v>55</v>
      </c>
      <c r="B58" s="1" t="str">
        <f>"杨坡"</f>
        <v>杨坡</v>
      </c>
      <c r="C58" s="2" t="s">
        <v>23</v>
      </c>
      <c r="D58" s="1" t="s">
        <v>11</v>
      </c>
      <c r="E58" s="1">
        <v>70</v>
      </c>
    </row>
    <row r="59" spans="1:5">
      <c r="A59">
        <v>56</v>
      </c>
      <c r="B59" s="1" t="str">
        <f>"宋俊辉"</f>
        <v>宋俊辉</v>
      </c>
      <c r="C59" s="2" t="s">
        <v>23</v>
      </c>
      <c r="D59" s="1" t="s">
        <v>11</v>
      </c>
      <c r="E59" s="1" t="s">
        <v>12</v>
      </c>
    </row>
    <row r="60" spans="1:5">
      <c r="A60">
        <v>57</v>
      </c>
      <c r="B60" s="1" t="str">
        <f>"宋全欣"</f>
        <v>宋全欣</v>
      </c>
      <c r="C60" s="2" t="s">
        <v>24</v>
      </c>
      <c r="D60" s="1" t="s">
        <v>11</v>
      </c>
      <c r="E60" s="1">
        <v>74</v>
      </c>
    </row>
    <row r="61" spans="1:5">
      <c r="A61">
        <v>58</v>
      </c>
      <c r="B61" s="1" t="str">
        <f>"孟令雪"</f>
        <v>孟令雪</v>
      </c>
      <c r="C61" s="2" t="s">
        <v>24</v>
      </c>
      <c r="D61" s="1" t="s">
        <v>11</v>
      </c>
      <c r="E61" s="1">
        <v>68.5</v>
      </c>
    </row>
    <row r="62" spans="1:5">
      <c r="A62">
        <v>59</v>
      </c>
      <c r="B62" s="1" t="str">
        <f>"孟祥云"</f>
        <v>孟祥云</v>
      </c>
      <c r="C62" s="2" t="s">
        <v>24</v>
      </c>
      <c r="D62" s="1" t="s">
        <v>11</v>
      </c>
      <c r="E62" s="1" t="s">
        <v>12</v>
      </c>
    </row>
    <row r="63" spans="1:5">
      <c r="A63">
        <v>60</v>
      </c>
      <c r="B63" s="1" t="str">
        <f>"王星玥"</f>
        <v>王星玥</v>
      </c>
      <c r="C63" s="2" t="s">
        <v>24</v>
      </c>
      <c r="D63" s="1" t="s">
        <v>11</v>
      </c>
      <c r="E63" s="1" t="s">
        <v>12</v>
      </c>
    </row>
    <row r="64" spans="1:5">
      <c r="A64">
        <v>61</v>
      </c>
      <c r="B64" s="1" t="str">
        <f>"杨靖"</f>
        <v>杨靖</v>
      </c>
      <c r="C64" s="2" t="s">
        <v>24</v>
      </c>
      <c r="D64" s="1" t="s">
        <v>11</v>
      </c>
      <c r="E64" s="1" t="s">
        <v>12</v>
      </c>
    </row>
    <row r="65" spans="1:5">
      <c r="A65">
        <v>62</v>
      </c>
      <c r="B65" s="1" t="str">
        <f>"王永聪"</f>
        <v>王永聪</v>
      </c>
      <c r="C65" s="2" t="s">
        <v>25</v>
      </c>
      <c r="D65" s="1" t="s">
        <v>11</v>
      </c>
      <c r="E65" s="1" t="s">
        <v>12</v>
      </c>
    </row>
    <row r="66" spans="1:5">
      <c r="A66">
        <v>63</v>
      </c>
      <c r="B66" s="1" t="str">
        <f>"焦梦喆"</f>
        <v>焦梦喆</v>
      </c>
      <c r="C66" s="2" t="s">
        <v>25</v>
      </c>
      <c r="D66" s="1" t="s">
        <v>11</v>
      </c>
      <c r="E66" s="1" t="s">
        <v>12</v>
      </c>
    </row>
    <row r="67" spans="1:5">
      <c r="A67">
        <v>64</v>
      </c>
      <c r="B67" s="1" t="str">
        <f>"董时赛"</f>
        <v>董时赛</v>
      </c>
      <c r="C67" s="2" t="s">
        <v>25</v>
      </c>
      <c r="D67" s="1" t="s">
        <v>11</v>
      </c>
      <c r="E67" s="1" t="s">
        <v>12</v>
      </c>
    </row>
    <row r="68" spans="1:5">
      <c r="A68">
        <v>65</v>
      </c>
      <c r="B68" s="1" t="str">
        <f>"杨飞燕"</f>
        <v>杨飞燕</v>
      </c>
      <c r="C68" s="2" t="s">
        <v>25</v>
      </c>
      <c r="D68" s="1" t="s">
        <v>11</v>
      </c>
      <c r="E68" s="1" t="s">
        <v>12</v>
      </c>
    </row>
    <row r="69" spans="1:5">
      <c r="A69">
        <v>66</v>
      </c>
      <c r="B69" s="1" t="str">
        <f>"张浩"</f>
        <v>张浩</v>
      </c>
      <c r="C69" s="2" t="s">
        <v>25</v>
      </c>
      <c r="D69" s="1" t="s">
        <v>11</v>
      </c>
      <c r="E69" s="1" t="s">
        <v>12</v>
      </c>
    </row>
    <row r="70" spans="1:5">
      <c r="A70">
        <v>67</v>
      </c>
      <c r="B70" s="1" t="str">
        <f>"袁琛"</f>
        <v>袁琛</v>
      </c>
      <c r="C70" s="2" t="s">
        <v>25</v>
      </c>
      <c r="D70" s="1" t="s">
        <v>11</v>
      </c>
      <c r="E70" s="1" t="s">
        <v>12</v>
      </c>
    </row>
    <row r="71" spans="1:5">
      <c r="A71">
        <v>68</v>
      </c>
      <c r="B71" s="1" t="str">
        <f>"张惠杰"</f>
        <v>张惠杰</v>
      </c>
      <c r="C71" s="2" t="s">
        <v>26</v>
      </c>
      <c r="D71" s="1" t="s">
        <v>11</v>
      </c>
      <c r="E71" s="1">
        <v>72.5</v>
      </c>
    </row>
    <row r="72" spans="1:5">
      <c r="A72">
        <v>69</v>
      </c>
      <c r="B72" s="1" t="str">
        <f>"郭玉珍"</f>
        <v>郭玉珍</v>
      </c>
      <c r="C72" s="2" t="s">
        <v>26</v>
      </c>
      <c r="D72" s="1" t="s">
        <v>11</v>
      </c>
      <c r="E72" s="1" t="s">
        <v>12</v>
      </c>
    </row>
    <row r="73" spans="1:5">
      <c r="A73">
        <v>70</v>
      </c>
      <c r="B73" s="1" t="str">
        <f>"王小丹"</f>
        <v>王小丹</v>
      </c>
      <c r="C73" s="2" t="s">
        <v>27</v>
      </c>
      <c r="D73" s="1" t="s">
        <v>11</v>
      </c>
      <c r="E73" s="1" t="s">
        <v>12</v>
      </c>
    </row>
    <row r="74" spans="1:5">
      <c r="A74">
        <v>71</v>
      </c>
      <c r="B74" s="1" t="str">
        <f>"李春雨"</f>
        <v>李春雨</v>
      </c>
      <c r="C74" s="2" t="s">
        <v>27</v>
      </c>
      <c r="D74" s="1" t="s">
        <v>11</v>
      </c>
      <c r="E74" s="1" t="s">
        <v>12</v>
      </c>
    </row>
    <row r="75" spans="1:5">
      <c r="A75">
        <v>72</v>
      </c>
      <c r="B75" s="1" t="str">
        <f>"李媛"</f>
        <v>李媛</v>
      </c>
      <c r="C75" s="2" t="s">
        <v>27</v>
      </c>
      <c r="D75" s="1" t="s">
        <v>11</v>
      </c>
      <c r="E75" s="1" t="s">
        <v>12</v>
      </c>
    </row>
    <row r="76" spans="1:5">
      <c r="A76">
        <v>73</v>
      </c>
      <c r="B76" s="1" t="str">
        <f>"黄苑润"</f>
        <v>黄苑润</v>
      </c>
      <c r="C76" s="2" t="s">
        <v>28</v>
      </c>
      <c r="D76" s="1" t="s">
        <v>11</v>
      </c>
      <c r="E76" s="1">
        <v>68</v>
      </c>
    </row>
    <row r="77" spans="1:5">
      <c r="A77">
        <v>74</v>
      </c>
      <c r="B77" s="1" t="str">
        <f>"曾祥栋"</f>
        <v>曾祥栋</v>
      </c>
      <c r="C77" s="2" t="s">
        <v>28</v>
      </c>
      <c r="D77" s="1" t="s">
        <v>11</v>
      </c>
      <c r="E77" s="1">
        <v>65.5</v>
      </c>
    </row>
    <row r="78" spans="1:5">
      <c r="A78">
        <v>75</v>
      </c>
      <c r="B78" s="1" t="str">
        <f>"张文磊"</f>
        <v>张文磊</v>
      </c>
      <c r="C78" s="2" t="s">
        <v>28</v>
      </c>
      <c r="D78" s="1" t="s">
        <v>11</v>
      </c>
      <c r="E78" s="1" t="s">
        <v>12</v>
      </c>
    </row>
    <row r="79" spans="1:5">
      <c r="A79">
        <v>76</v>
      </c>
      <c r="B79" s="1" t="str">
        <f>"杨毅"</f>
        <v>杨毅</v>
      </c>
      <c r="C79" s="2" t="s">
        <v>28</v>
      </c>
      <c r="D79" s="1" t="s">
        <v>11</v>
      </c>
      <c r="E79" s="1" t="s">
        <v>12</v>
      </c>
    </row>
    <row r="80" spans="1:5">
      <c r="A80">
        <v>77</v>
      </c>
      <c r="B80" s="1" t="str">
        <f>"陈如霞"</f>
        <v>陈如霞</v>
      </c>
      <c r="C80" s="2" t="s">
        <v>28</v>
      </c>
      <c r="D80" s="1" t="s">
        <v>11</v>
      </c>
      <c r="E80" s="1" t="s">
        <v>12</v>
      </c>
    </row>
    <row r="81" spans="1:5">
      <c r="A81">
        <v>78</v>
      </c>
      <c r="B81" s="1" t="str">
        <f>"付豪杰"</f>
        <v>付豪杰</v>
      </c>
      <c r="C81" s="2" t="s">
        <v>28</v>
      </c>
      <c r="D81" s="1" t="s">
        <v>11</v>
      </c>
      <c r="E81" s="1" t="s">
        <v>12</v>
      </c>
    </row>
    <row r="82" spans="1:5">
      <c r="A82">
        <v>79</v>
      </c>
      <c r="B82" s="1" t="str">
        <f>"李世达"</f>
        <v>李世达</v>
      </c>
      <c r="C82" s="2" t="s">
        <v>28</v>
      </c>
      <c r="D82" s="1" t="s">
        <v>11</v>
      </c>
      <c r="E82" s="1" t="s">
        <v>12</v>
      </c>
    </row>
    <row r="83" spans="1:5">
      <c r="A83">
        <v>80</v>
      </c>
      <c r="B83" s="1" t="str">
        <f>"梁耀宗"</f>
        <v>梁耀宗</v>
      </c>
      <c r="C83" s="2" t="s">
        <v>28</v>
      </c>
      <c r="D83" s="1" t="s">
        <v>11</v>
      </c>
      <c r="E83" s="1" t="s">
        <v>12</v>
      </c>
    </row>
    <row r="84" spans="1:5">
      <c r="A84">
        <v>81</v>
      </c>
      <c r="B84" s="1" t="str">
        <f>"王天振"</f>
        <v>王天振</v>
      </c>
      <c r="C84" s="2" t="s">
        <v>29</v>
      </c>
      <c r="D84" s="1" t="s">
        <v>11</v>
      </c>
      <c r="E84" s="1">
        <v>59.5</v>
      </c>
    </row>
    <row r="85" spans="1:5">
      <c r="A85">
        <v>82</v>
      </c>
      <c r="B85" s="1" t="str">
        <f>"庞会娟"</f>
        <v>庞会娟</v>
      </c>
      <c r="C85" s="2" t="s">
        <v>29</v>
      </c>
      <c r="D85" s="1" t="s">
        <v>11</v>
      </c>
      <c r="E85" s="1" t="s">
        <v>12</v>
      </c>
    </row>
    <row r="86" spans="1:5">
      <c r="A86">
        <v>83</v>
      </c>
      <c r="B86" s="1" t="str">
        <f>"牛安会"</f>
        <v>牛安会</v>
      </c>
      <c r="C86" s="2" t="s">
        <v>29</v>
      </c>
      <c r="D86" s="1" t="s">
        <v>11</v>
      </c>
      <c r="E86" s="1" t="s">
        <v>12</v>
      </c>
    </row>
    <row r="87" spans="1:5">
      <c r="A87">
        <v>84</v>
      </c>
      <c r="B87" s="1" t="str">
        <f>"张殿秋"</f>
        <v>张殿秋</v>
      </c>
      <c r="C87" s="2" t="s">
        <v>29</v>
      </c>
      <c r="D87" s="1" t="s">
        <v>11</v>
      </c>
      <c r="E87" s="1" t="s">
        <v>12</v>
      </c>
    </row>
    <row r="88" spans="1:5">
      <c r="A88">
        <v>85</v>
      </c>
      <c r="B88" s="1" t="str">
        <f>"张建欣"</f>
        <v>张建欣</v>
      </c>
      <c r="C88" s="2" t="s">
        <v>29</v>
      </c>
      <c r="D88" s="1" t="s">
        <v>11</v>
      </c>
      <c r="E88" s="1" t="s">
        <v>12</v>
      </c>
    </row>
    <row r="89" spans="1:5">
      <c r="A89">
        <v>86</v>
      </c>
      <c r="B89" s="1" t="str">
        <f>"苗森"</f>
        <v>苗森</v>
      </c>
      <c r="C89" s="2" t="s">
        <v>29</v>
      </c>
      <c r="D89" s="1" t="s">
        <v>11</v>
      </c>
      <c r="E89" s="1" t="s">
        <v>12</v>
      </c>
    </row>
    <row r="90" spans="1:5">
      <c r="A90">
        <v>87</v>
      </c>
      <c r="B90" s="1" t="str">
        <f>"周莹"</f>
        <v>周莹</v>
      </c>
      <c r="C90" s="2" t="s">
        <v>29</v>
      </c>
      <c r="D90" s="1" t="s">
        <v>11</v>
      </c>
      <c r="E90" s="1" t="s">
        <v>12</v>
      </c>
    </row>
  </sheetData>
  <mergeCells count="1">
    <mergeCell ref="B1:F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:E7"/>
    </sheetView>
  </sheetViews>
  <sheetFormatPr defaultColWidth="9" defaultRowHeight="10.8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E7"/>
    </sheetView>
  </sheetViews>
  <sheetFormatPr defaultColWidth="9" defaultRowHeight="10.8" outlineLevelRow="6" outlineLevelCol="3"/>
  <sheetData>
    <row r="1" ht="15.6" spans="1:4">
      <c r="A1" s="1" t="str">
        <f>"马琳"</f>
        <v>马琳</v>
      </c>
      <c r="B1" s="2" t="s">
        <v>14</v>
      </c>
      <c r="C1" s="1" t="s">
        <v>11</v>
      </c>
      <c r="D1" s="1">
        <v>68.5</v>
      </c>
    </row>
    <row r="2" ht="15.6" spans="1:4">
      <c r="A2" s="1" t="str">
        <f>"雷燕"</f>
        <v>雷燕</v>
      </c>
      <c r="B2" s="2" t="s">
        <v>14</v>
      </c>
      <c r="C2" s="1" t="s">
        <v>11</v>
      </c>
      <c r="D2" s="1" t="s">
        <v>12</v>
      </c>
    </row>
    <row r="3" ht="15.6" spans="1:4">
      <c r="A3" s="1" t="str">
        <f>"冀玮玮"</f>
        <v>冀玮玮</v>
      </c>
      <c r="B3" s="2" t="s">
        <v>14</v>
      </c>
      <c r="C3" s="1" t="s">
        <v>11</v>
      </c>
      <c r="D3" s="1" t="s">
        <v>12</v>
      </c>
    </row>
    <row r="4" ht="15.6" spans="1:4">
      <c r="A4" s="1" t="str">
        <f>"贺焕"</f>
        <v>贺焕</v>
      </c>
      <c r="B4" s="2" t="s">
        <v>14</v>
      </c>
      <c r="C4" s="1" t="s">
        <v>11</v>
      </c>
      <c r="D4" s="1">
        <v>72</v>
      </c>
    </row>
    <row r="5" ht="15.6" spans="1:4">
      <c r="A5" s="1" t="str">
        <f>"陈菊良"</f>
        <v>陈菊良</v>
      </c>
      <c r="B5" s="2" t="s">
        <v>14</v>
      </c>
      <c r="C5" s="1" t="s">
        <v>11</v>
      </c>
      <c r="D5" s="1">
        <v>63.5</v>
      </c>
    </row>
    <row r="6" ht="15.6" spans="1:4">
      <c r="A6" s="1" t="str">
        <f>"杨倩倩"</f>
        <v>杨倩倩</v>
      </c>
      <c r="B6" s="2" t="s">
        <v>14</v>
      </c>
      <c r="C6" s="1" t="s">
        <v>11</v>
      </c>
      <c r="D6" s="1">
        <v>61</v>
      </c>
    </row>
    <row r="7" ht="15.6" spans="1:4">
      <c r="A7" s="1" t="str">
        <f>"吴迪"</f>
        <v>吴迪</v>
      </c>
      <c r="B7" s="2" t="s">
        <v>14</v>
      </c>
      <c r="C7" s="1" t="s">
        <v>11</v>
      </c>
      <c r="D7" s="1">
        <v>56.5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幼儿园</vt:lpstr>
      <vt:lpstr>高中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妖</cp:lastModifiedBy>
  <dcterms:created xsi:type="dcterms:W3CDTF">2020-08-14T02:20:00Z</dcterms:created>
  <dcterms:modified xsi:type="dcterms:W3CDTF">2020-08-15T06:32:14Z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