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合格人员 2020年三亚市天涯区教育局下属事业单位公开招聘60" sheetId="1" r:id="rId1"/>
  </sheets>
  <definedNames>
    <definedName name="_xlnm._FilterDatabase" localSheetId="0" hidden="1">'合格人员 2020年三亚市天涯区教育局下属事业单位公开招聘60'!$A$2:$D$519</definedName>
  </definedNames>
  <calcPr calcId="144525"/>
</workbook>
</file>

<file path=xl/sharedStrings.xml><?xml version="1.0" encoding="utf-8"?>
<sst xmlns="http://schemas.openxmlformats.org/spreadsheetml/2006/main" count="1039" uniqueCount="502">
  <si>
    <t>2020年三亚市天涯区教育局下属事业单位公开招聘60名编制人员资格初审合格人员名单</t>
  </si>
  <si>
    <t>序号</t>
  </si>
  <si>
    <t>报考岗位</t>
  </si>
  <si>
    <t>姓名</t>
  </si>
  <si>
    <t>身份证号码</t>
  </si>
  <si>
    <t>0101_幼儿园教师</t>
  </si>
  <si>
    <t>469****4364</t>
  </si>
  <si>
    <t>460****5982</t>
  </si>
  <si>
    <t>460****5643</t>
  </si>
  <si>
    <t>460****3222</t>
  </si>
  <si>
    <t>460****3228</t>
  </si>
  <si>
    <t>460****2422</t>
  </si>
  <si>
    <t>460****716X</t>
  </si>
  <si>
    <t>460****3101</t>
  </si>
  <si>
    <t>460****4826</t>
  </si>
  <si>
    <t>460****3320</t>
  </si>
  <si>
    <t>460****6821</t>
  </si>
  <si>
    <t>460****2210</t>
  </si>
  <si>
    <t>460****1526</t>
  </si>
  <si>
    <t>460****5625</t>
  </si>
  <si>
    <t>130****0629</t>
  </si>
  <si>
    <t>460****2888</t>
  </si>
  <si>
    <t>460****342X</t>
  </si>
  <si>
    <t>460****2341</t>
  </si>
  <si>
    <t>460****3888</t>
  </si>
  <si>
    <t>469****802X</t>
  </si>
  <si>
    <t>460****9019</t>
  </si>
  <si>
    <t>460****4226</t>
  </si>
  <si>
    <t>460****5022</t>
  </si>
  <si>
    <t>460****382X</t>
  </si>
  <si>
    <t>220****6521</t>
  </si>
  <si>
    <t>350****2428</t>
  </si>
  <si>
    <t>460****2328</t>
  </si>
  <si>
    <t>460****7027</t>
  </si>
  <si>
    <t>460****4043</t>
  </si>
  <si>
    <t>460****4421</t>
  </si>
  <si>
    <t>460****0028</t>
  </si>
  <si>
    <t>460****7487</t>
  </si>
  <si>
    <t>522****1221</t>
  </si>
  <si>
    <t>460****2021</t>
  </si>
  <si>
    <t>460****132X</t>
  </si>
  <si>
    <t>469****0440</t>
  </si>
  <si>
    <t>460****4441</t>
  </si>
  <si>
    <t>460****0720</t>
  </si>
  <si>
    <t>441****4823</t>
  </si>
  <si>
    <t>469****0464</t>
  </si>
  <si>
    <t>469****2521</t>
  </si>
  <si>
    <t>460****5669</t>
  </si>
  <si>
    <t>460****3826</t>
  </si>
  <si>
    <t>460****5120</t>
  </si>
  <si>
    <t>460****3226</t>
  </si>
  <si>
    <t>460****3426</t>
  </si>
  <si>
    <t>460****5424</t>
  </si>
  <si>
    <t>460****346X</t>
  </si>
  <si>
    <t>533****0942</t>
  </si>
  <si>
    <t>460****5383</t>
  </si>
  <si>
    <t>511****1920</t>
  </si>
  <si>
    <t>460****0022</t>
  </si>
  <si>
    <t>460****5247</t>
  </si>
  <si>
    <t>460****7503</t>
  </si>
  <si>
    <t>0201_初中语文教师</t>
  </si>
  <si>
    <t>411****5524</t>
  </si>
  <si>
    <t>420****3228</t>
  </si>
  <si>
    <t>460****3827</t>
  </si>
  <si>
    <t>460****332X</t>
  </si>
  <si>
    <t>469****6160</t>
  </si>
  <si>
    <t>511****3483</t>
  </si>
  <si>
    <t>460****5727</t>
  </si>
  <si>
    <t>433****2923</t>
  </si>
  <si>
    <t>469****6422</t>
  </si>
  <si>
    <t>152****062X</t>
  </si>
  <si>
    <t>410****5524</t>
  </si>
  <si>
    <t>460****3847</t>
  </si>
  <si>
    <t>460****2847</t>
  </si>
  <si>
    <t>460****272X</t>
  </si>
  <si>
    <t>460****0029</t>
  </si>
  <si>
    <t>460****7227</t>
  </si>
  <si>
    <t>460****5009</t>
  </si>
  <si>
    <t>460****2420</t>
  </si>
  <si>
    <t>412****1564</t>
  </si>
  <si>
    <t>460****5520</t>
  </si>
  <si>
    <t>342****3220</t>
  </si>
  <si>
    <t>460****3429</t>
  </si>
  <si>
    <t>420****3049</t>
  </si>
  <si>
    <t>460****4443</t>
  </si>
  <si>
    <t>150****4245</t>
  </si>
  <si>
    <t>469****7280</t>
  </si>
  <si>
    <t>460****3421</t>
  </si>
  <si>
    <t>460****6020</t>
  </si>
  <si>
    <t>460****3446</t>
  </si>
  <si>
    <t>460****5988</t>
  </si>
  <si>
    <t>460****0229</t>
  </si>
  <si>
    <t>330****1702</t>
  </si>
  <si>
    <t>460****4183</t>
  </si>
  <si>
    <t>460****0426</t>
  </si>
  <si>
    <t>460****5549</t>
  </si>
  <si>
    <t>460****4627</t>
  </si>
  <si>
    <t>460****5429</t>
  </si>
  <si>
    <t>460****5829</t>
  </si>
  <si>
    <t>460****6220</t>
  </si>
  <si>
    <t>460****6420</t>
  </si>
  <si>
    <t>460****1628</t>
  </si>
  <si>
    <t>0202_初中英语教师</t>
  </si>
  <si>
    <t>231****4129</t>
  </si>
  <si>
    <t>640****0024</t>
  </si>
  <si>
    <t>460****7624</t>
  </si>
  <si>
    <t>460****3609</t>
  </si>
  <si>
    <t>460****0421</t>
  </si>
  <si>
    <t>460****3342</t>
  </si>
  <si>
    <t>460****7420</t>
  </si>
  <si>
    <t>460****4487</t>
  </si>
  <si>
    <t>460****4024</t>
  </si>
  <si>
    <t>230****0441</t>
  </si>
  <si>
    <t>460****3581</t>
  </si>
  <si>
    <t>460****0328</t>
  </si>
  <si>
    <t>460****388X</t>
  </si>
  <si>
    <t>411****0322</t>
  </si>
  <si>
    <t>460****0228</t>
  </si>
  <si>
    <t>460****3024</t>
  </si>
  <si>
    <t>460****2322</t>
  </si>
  <si>
    <t>460****7229</t>
  </si>
  <si>
    <t>460****2024</t>
  </si>
  <si>
    <t>460****4442</t>
  </si>
  <si>
    <t>460****3229</t>
  </si>
  <si>
    <t>460****0524</t>
  </si>
  <si>
    <t>142****0044</t>
  </si>
  <si>
    <t>362****0025</t>
  </si>
  <si>
    <t>460****092X</t>
  </si>
  <si>
    <t>460****2122</t>
  </si>
  <si>
    <t>220****0921</t>
  </si>
  <si>
    <t>460****0023</t>
  </si>
  <si>
    <t>460****0868</t>
  </si>
  <si>
    <t>622****0014</t>
  </si>
  <si>
    <t>0203_初中物理教师</t>
  </si>
  <si>
    <t>232****5427</t>
  </si>
  <si>
    <t>460****0018</t>
  </si>
  <si>
    <t>370****0046</t>
  </si>
  <si>
    <t>460****0929</t>
  </si>
  <si>
    <t>460****0227</t>
  </si>
  <si>
    <t>460****028X</t>
  </si>
  <si>
    <t>460****4837</t>
  </si>
  <si>
    <t>460****4849</t>
  </si>
  <si>
    <t>460****4707</t>
  </si>
  <si>
    <t>460****2340</t>
  </si>
  <si>
    <t>460****7483</t>
  </si>
  <si>
    <t>460****7623</t>
  </si>
  <si>
    <t>469****842X</t>
  </si>
  <si>
    <t>460****0038</t>
  </si>
  <si>
    <t>0301_幼儿教师</t>
  </si>
  <si>
    <t>460****3223</t>
  </si>
  <si>
    <t>420****0864</t>
  </si>
  <si>
    <t>460****4284</t>
  </si>
  <si>
    <t>460****8821</t>
  </si>
  <si>
    <t>460****4324</t>
  </si>
  <si>
    <t>469****7321</t>
  </si>
  <si>
    <t>460****8120</t>
  </si>
  <si>
    <t>460****2020</t>
  </si>
  <si>
    <t>460****0823</t>
  </si>
  <si>
    <t>511****1369</t>
  </si>
  <si>
    <t>460****2926</t>
  </si>
  <si>
    <t>460****3885</t>
  </si>
  <si>
    <t>230****0023</t>
  </si>
  <si>
    <t>460****6347</t>
  </si>
  <si>
    <t>460****1323</t>
  </si>
  <si>
    <t>460****1021</t>
  </si>
  <si>
    <t>460****4969</t>
  </si>
  <si>
    <t>222****0048</t>
  </si>
  <si>
    <t>460****0027</t>
  </si>
  <si>
    <t>460****4526</t>
  </si>
  <si>
    <t>460****4862</t>
  </si>
  <si>
    <t>460****3028</t>
  </si>
  <si>
    <t>469****2769</t>
  </si>
  <si>
    <t>460****3220</t>
  </si>
  <si>
    <t>460****4220</t>
  </si>
  <si>
    <t>460****422X</t>
  </si>
  <si>
    <t>460****0628</t>
  </si>
  <si>
    <t>460****3583</t>
  </si>
  <si>
    <t>522****0020</t>
  </si>
  <si>
    <t>460****4502</t>
  </si>
  <si>
    <t>460****7242</t>
  </si>
  <si>
    <t>460****5523</t>
  </si>
  <si>
    <t>460****122X</t>
  </si>
  <si>
    <t>460****508X</t>
  </si>
  <si>
    <t>460****5823</t>
  </si>
  <si>
    <t>460****0626</t>
  </si>
  <si>
    <t>460****292X</t>
  </si>
  <si>
    <t>460****5223</t>
  </si>
  <si>
    <t>460****2225</t>
  </si>
  <si>
    <t>460****4122</t>
  </si>
  <si>
    <t>460****3423</t>
  </si>
  <si>
    <t>469****4427</t>
  </si>
  <si>
    <t>460****3063</t>
  </si>
  <si>
    <t>460****2247</t>
  </si>
  <si>
    <t>460****3083</t>
  </si>
  <si>
    <t>469****4722</t>
  </si>
  <si>
    <t>460****3843</t>
  </si>
  <si>
    <t>460****7843</t>
  </si>
  <si>
    <t>460****1845</t>
  </si>
  <si>
    <t>220****5033</t>
  </si>
  <si>
    <t>362****3411</t>
  </si>
  <si>
    <t>460****4968</t>
  </si>
  <si>
    <t>460****0420</t>
  </si>
  <si>
    <t>460****5725</t>
  </si>
  <si>
    <t>460****7644</t>
  </si>
  <si>
    <t>460****3026</t>
  </si>
  <si>
    <t>469****0329</t>
  </si>
  <si>
    <t>460****1223</t>
  </si>
  <si>
    <t>460****0622</t>
  </si>
  <si>
    <t>460****5420</t>
  </si>
  <si>
    <t>469****2788</t>
  </si>
  <si>
    <t>460****4809</t>
  </si>
  <si>
    <t>460****2026</t>
  </si>
  <si>
    <t>460****3821</t>
  </si>
  <si>
    <t>460****6840</t>
  </si>
  <si>
    <t>460****0040</t>
  </si>
  <si>
    <t>460****3241</t>
  </si>
  <si>
    <t>230****0422</t>
  </si>
  <si>
    <t>469****4424</t>
  </si>
  <si>
    <t>460****4228</t>
  </si>
  <si>
    <t>460****2380</t>
  </si>
  <si>
    <t>460****1529</t>
  </si>
  <si>
    <t>469****0027</t>
  </si>
  <si>
    <t>460****7823</t>
  </si>
  <si>
    <t>460****3263</t>
  </si>
  <si>
    <t>460****5948</t>
  </si>
  <si>
    <t>460****1022</t>
  </si>
  <si>
    <t>0501_小学语文教师</t>
  </si>
  <si>
    <t>460****3926</t>
  </si>
  <si>
    <t>610****3225</t>
  </si>
  <si>
    <t>469****2082</t>
  </si>
  <si>
    <t>412****6642</t>
  </si>
  <si>
    <t>460****0727</t>
  </si>
  <si>
    <t>460****5541</t>
  </si>
  <si>
    <t>460****1222</t>
  </si>
  <si>
    <t>460****2724</t>
  </si>
  <si>
    <t>460****0424</t>
  </si>
  <si>
    <t>460****7824</t>
  </si>
  <si>
    <t>513****5325</t>
  </si>
  <si>
    <t>460****448X</t>
  </si>
  <si>
    <t>460****2929</t>
  </si>
  <si>
    <t>460****1623</t>
  </si>
  <si>
    <t>460****3521</t>
  </si>
  <si>
    <t>654****5400</t>
  </si>
  <si>
    <t>460****3580</t>
  </si>
  <si>
    <t>469****0047</t>
  </si>
  <si>
    <t>460****3242</t>
  </si>
  <si>
    <t>659****032X</t>
  </si>
  <si>
    <t>460****442X</t>
  </si>
  <si>
    <t>460****0525</t>
  </si>
  <si>
    <t>0502_小学数学教师</t>
  </si>
  <si>
    <t>460****0025</t>
  </si>
  <si>
    <t>460****7220</t>
  </si>
  <si>
    <t>460****5728</t>
  </si>
  <si>
    <t>460****6025</t>
  </si>
  <si>
    <t>460****2723</t>
  </si>
  <si>
    <t>469****4965</t>
  </si>
  <si>
    <t>460****0522</t>
  </si>
  <si>
    <t>460****4422</t>
  </si>
  <si>
    <t>460****7212</t>
  </si>
  <si>
    <t>460****7274</t>
  </si>
  <si>
    <t>460****4963</t>
  </si>
  <si>
    <t>0503_小学美术教师</t>
  </si>
  <si>
    <t>412****0628</t>
  </si>
  <si>
    <t>460****7612</t>
  </si>
  <si>
    <t>410****4323</t>
  </si>
  <si>
    <t>320****1229</t>
  </si>
  <si>
    <t>522****0084</t>
  </si>
  <si>
    <t>0601_小学数学教师</t>
  </si>
  <si>
    <t>460****2661</t>
  </si>
  <si>
    <t>460****5443</t>
  </si>
  <si>
    <t>460****8126</t>
  </si>
  <si>
    <t>460****0928</t>
  </si>
  <si>
    <t>460****2123</t>
  </si>
  <si>
    <t>460****7228</t>
  </si>
  <si>
    <t>362****2942</t>
  </si>
  <si>
    <t>431****0047</t>
  </si>
  <si>
    <t>460****002X</t>
  </si>
  <si>
    <t>0602_小学美术教师</t>
  </si>
  <si>
    <t>430****7025</t>
  </si>
  <si>
    <t>513****0021</t>
  </si>
  <si>
    <t>460****5626</t>
  </si>
  <si>
    <t>410****5517</t>
  </si>
  <si>
    <t>130****5449</t>
  </si>
  <si>
    <t>211****1265</t>
  </si>
  <si>
    <t>231****0022</t>
  </si>
  <si>
    <t>460****2459</t>
  </si>
  <si>
    <t>460****0920</t>
  </si>
  <si>
    <t>0801_小学语文教师</t>
  </si>
  <si>
    <t>460****4504</t>
  </si>
  <si>
    <t>460****102X</t>
  </si>
  <si>
    <t>622****0567</t>
  </si>
  <si>
    <t>460****536X</t>
  </si>
  <si>
    <t>620****0947</t>
  </si>
  <si>
    <t>460****0322</t>
  </si>
  <si>
    <t>460****0068</t>
  </si>
  <si>
    <t>460****0024</t>
  </si>
  <si>
    <t>231****0023</t>
  </si>
  <si>
    <t>460****0320</t>
  </si>
  <si>
    <t>460****4621</t>
  </si>
  <si>
    <t>460****0304</t>
  </si>
  <si>
    <t>460****5081</t>
  </si>
  <si>
    <t>220****9022</t>
  </si>
  <si>
    <t>460****0285</t>
  </si>
  <si>
    <t>460****3285</t>
  </si>
  <si>
    <t>460****2426</t>
  </si>
  <si>
    <t>460****4464</t>
  </si>
  <si>
    <t>442****2947</t>
  </si>
  <si>
    <t>460****0026</t>
  </si>
  <si>
    <t>460****3625</t>
  </si>
  <si>
    <t>460****2920</t>
  </si>
  <si>
    <t>460****1722</t>
  </si>
  <si>
    <t>460****3589</t>
  </si>
  <si>
    <t>460****4447</t>
  </si>
  <si>
    <t>511****5947</t>
  </si>
  <si>
    <t>0802_小学数学教师</t>
  </si>
  <si>
    <t>460****2089</t>
  </si>
  <si>
    <t>460****3224</t>
  </si>
  <si>
    <t>460****4022</t>
  </si>
  <si>
    <t>460****242X</t>
  </si>
  <si>
    <t>460****3968</t>
  </si>
  <si>
    <t>460****4126</t>
  </si>
  <si>
    <t>0901_初中数学教师</t>
  </si>
  <si>
    <t>460****3439</t>
  </si>
  <si>
    <t>460****4021</t>
  </si>
  <si>
    <t>460****4423</t>
  </si>
  <si>
    <t>230****3721</t>
  </si>
  <si>
    <t>460****3227</t>
  </si>
  <si>
    <t>460****3883</t>
  </si>
  <si>
    <t>460****7424</t>
  </si>
  <si>
    <t>460****0924</t>
  </si>
  <si>
    <t>460****0348</t>
  </si>
  <si>
    <t>469****6423</t>
  </si>
  <si>
    <t>460****4480</t>
  </si>
  <si>
    <t>460****7240</t>
  </si>
  <si>
    <t>460****8725</t>
  </si>
  <si>
    <t>0902_小学音乐教师</t>
  </si>
  <si>
    <t>230****5726</t>
  </si>
  <si>
    <t>360****4442</t>
  </si>
  <si>
    <t>420****1022</t>
  </si>
  <si>
    <t>460****5011</t>
  </si>
  <si>
    <t>460****1221</t>
  </si>
  <si>
    <t>1001_小学语文教师</t>
  </si>
  <si>
    <t>460****3346</t>
  </si>
  <si>
    <t>420****7228</t>
  </si>
  <si>
    <t>460****3367</t>
  </si>
  <si>
    <t>460****6826</t>
  </si>
  <si>
    <t>460****3820</t>
  </si>
  <si>
    <t>460****4461</t>
  </si>
  <si>
    <t>460****4424</t>
  </si>
  <si>
    <t>460****4481</t>
  </si>
  <si>
    <t>1002_小学数学教师</t>
  </si>
  <si>
    <t>460****6429</t>
  </si>
  <si>
    <t>460****1727</t>
  </si>
  <si>
    <t>340****2482</t>
  </si>
  <si>
    <t>1101_小学数学教师</t>
  </si>
  <si>
    <t>460****478X</t>
  </si>
  <si>
    <t>460****1649</t>
  </si>
  <si>
    <t>460****1641</t>
  </si>
  <si>
    <t>1102_小学英语教师</t>
  </si>
  <si>
    <t>370****0327</t>
  </si>
  <si>
    <t>460****1026</t>
  </si>
  <si>
    <t>460****7626</t>
  </si>
  <si>
    <t>460****3344</t>
  </si>
  <si>
    <t>460****1428</t>
  </si>
  <si>
    <t>460****3644</t>
  </si>
  <si>
    <t>460****2061</t>
  </si>
  <si>
    <t>460****8822</t>
  </si>
  <si>
    <t>469****644X</t>
  </si>
  <si>
    <t>469****7622</t>
  </si>
  <si>
    <t>460****0725</t>
  </si>
  <si>
    <t>445****2446</t>
  </si>
  <si>
    <t>460****2729</t>
  </si>
  <si>
    <t>460****182X</t>
  </si>
  <si>
    <t>500****7244</t>
  </si>
  <si>
    <t>460****5840</t>
  </si>
  <si>
    <t>460****0826</t>
  </si>
  <si>
    <t>460****8429</t>
  </si>
  <si>
    <t>1103_小学体育教师</t>
  </si>
  <si>
    <t>460****5019</t>
  </si>
  <si>
    <t>500****5766</t>
  </si>
  <si>
    <t>460****0419</t>
  </si>
  <si>
    <t>410****5039</t>
  </si>
  <si>
    <t>220****0314</t>
  </si>
  <si>
    <t>1201_小学信息技术教师</t>
  </si>
  <si>
    <t>460****1627</t>
  </si>
  <si>
    <t>460****5905</t>
  </si>
  <si>
    <t>460****5012</t>
  </si>
  <si>
    <t>500****6227</t>
  </si>
  <si>
    <t>460****3221</t>
  </si>
  <si>
    <t>220****1065</t>
  </si>
  <si>
    <t>460****6829</t>
  </si>
  <si>
    <t>460****3614</t>
  </si>
  <si>
    <t>460****2421</t>
  </si>
  <si>
    <t>362****3823</t>
  </si>
  <si>
    <t>1202_小学体育教师</t>
  </si>
  <si>
    <t>460****5426</t>
  </si>
  <si>
    <t>460****0415</t>
  </si>
  <si>
    <t>460****7915</t>
  </si>
  <si>
    <t>460****2614</t>
  </si>
  <si>
    <t>1301_小学语文教师</t>
  </si>
  <si>
    <t>460****4486</t>
  </si>
  <si>
    <t>460****6165</t>
  </si>
  <si>
    <t>460****6327</t>
  </si>
  <si>
    <t>460****3324</t>
  </si>
  <si>
    <t>653****0629</t>
  </si>
  <si>
    <t>460****1665</t>
  </si>
  <si>
    <t>130****182X</t>
  </si>
  <si>
    <t>460****8142</t>
  </si>
  <si>
    <t>1302_小学英语教师</t>
  </si>
  <si>
    <t>441****2420</t>
  </si>
  <si>
    <t>612****6620</t>
  </si>
  <si>
    <t>460****1781</t>
  </si>
  <si>
    <t>460****0629</t>
  </si>
  <si>
    <t>1401_小学英语教师</t>
  </si>
  <si>
    <t>460****5422</t>
  </si>
  <si>
    <t>460****3023</t>
  </si>
  <si>
    <t>1402_小学音乐教师</t>
  </si>
  <si>
    <t>460****0223</t>
  </si>
  <si>
    <t>372****0267</t>
  </si>
  <si>
    <t>460****352X</t>
  </si>
  <si>
    <t>341****6027</t>
  </si>
  <si>
    <t>1501_小学语文教师</t>
  </si>
  <si>
    <t>460****7542</t>
  </si>
  <si>
    <t>500****7821</t>
  </si>
  <si>
    <t>469****1512</t>
  </si>
  <si>
    <t>460****5266</t>
  </si>
  <si>
    <t>460****188X</t>
  </si>
  <si>
    <t>1601_初中历史教师</t>
  </si>
  <si>
    <t>460****2415</t>
  </si>
  <si>
    <t>469****192X</t>
  </si>
  <si>
    <t>460****449X</t>
  </si>
  <si>
    <t>460****0822</t>
  </si>
  <si>
    <t>360****1912</t>
  </si>
  <si>
    <t>460****1527</t>
  </si>
  <si>
    <t>440****0470</t>
  </si>
  <si>
    <t>460****4704</t>
  </si>
  <si>
    <t>340****2342</t>
  </si>
  <si>
    <t>460****2625</t>
  </si>
  <si>
    <t>510****072X</t>
  </si>
  <si>
    <t>622****0837</t>
  </si>
  <si>
    <t>460****4709</t>
  </si>
  <si>
    <t>469****2725</t>
  </si>
  <si>
    <t>460****3428</t>
  </si>
  <si>
    <t>460****7811</t>
  </si>
  <si>
    <t>513****6147</t>
  </si>
  <si>
    <t>1602_初中美术教师</t>
  </si>
  <si>
    <t>150****0311</t>
  </si>
  <si>
    <t>230****032X</t>
  </si>
  <si>
    <t>430****7423</t>
  </si>
  <si>
    <t>230****0725</t>
  </si>
  <si>
    <t>230****0241</t>
  </si>
  <si>
    <t>430****108X</t>
  </si>
  <si>
    <t>231****0727</t>
  </si>
  <si>
    <t>469****8565</t>
  </si>
  <si>
    <t>460****4272</t>
  </si>
  <si>
    <t>430****6729</t>
  </si>
  <si>
    <t>150****2529</t>
  </si>
  <si>
    <t>430****6027</t>
  </si>
  <si>
    <t>211****0020</t>
  </si>
  <si>
    <t>372****1216</t>
  </si>
  <si>
    <t>1603_初中地理教师</t>
  </si>
  <si>
    <t>460****226X</t>
  </si>
  <si>
    <t>460****2727</t>
  </si>
  <si>
    <t>460****1662</t>
  </si>
  <si>
    <t>460****2321</t>
  </si>
  <si>
    <t>460****6415</t>
  </si>
  <si>
    <t>460****2440</t>
  </si>
  <si>
    <t>460****0615</t>
  </si>
  <si>
    <t>469****7626</t>
  </si>
  <si>
    <t>460****2429</t>
  </si>
  <si>
    <t>460****3267</t>
  </si>
  <si>
    <t>460****4962</t>
  </si>
  <si>
    <t>460****4708</t>
  </si>
  <si>
    <t>460****578X</t>
  </si>
  <si>
    <t>460****8522</t>
  </si>
  <si>
    <t>460****3041</t>
  </si>
  <si>
    <t>460****3587</t>
  </si>
  <si>
    <t>460****1320</t>
  </si>
  <si>
    <t>460****1029</t>
  </si>
  <si>
    <t>460****0925</t>
  </si>
  <si>
    <t>1604_初中体育教师</t>
  </si>
  <si>
    <t>220****4318</t>
  </si>
  <si>
    <t>130****0616</t>
  </si>
  <si>
    <t>340****3219</t>
  </si>
  <si>
    <t>460****3616</t>
  </si>
  <si>
    <t>460****1514</t>
  </si>
  <si>
    <t>610****5823</t>
  </si>
  <si>
    <t>460****3634</t>
  </si>
  <si>
    <t>460****381X</t>
  </si>
  <si>
    <t>460****0049</t>
  </si>
  <si>
    <t>140****2628</t>
  </si>
  <si>
    <t>460****2332</t>
  </si>
  <si>
    <t>372****3073</t>
  </si>
  <si>
    <t>460****6454</t>
  </si>
  <si>
    <t>460****0016</t>
  </si>
  <si>
    <t>460****0436</t>
  </si>
  <si>
    <t>460****4234</t>
  </si>
  <si>
    <t>431****2729</t>
  </si>
  <si>
    <t>460****3817</t>
  </si>
  <si>
    <t>450****8330</t>
  </si>
  <si>
    <t>412****3814</t>
  </si>
  <si>
    <t>460****4623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</si>
</sst>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rgb="FF333333"/>
      <name val="微软雅黑"/>
      <charset val="134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7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14" borderId="4" applyNumberFormat="0" applyAlignment="0" applyProtection="0">
      <alignment vertical="center"/>
    </xf>
    <xf numFmtId="0" fontId="20" fillId="14" borderId="8" applyNumberFormat="0" applyAlignment="0" applyProtection="0">
      <alignment vertical="center"/>
    </xf>
    <xf numFmtId="0" fontId="3" fillId="6" borderId="2" applyNumberFormat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19"/>
  <sheetViews>
    <sheetView tabSelected="1" topLeftCell="A16" workbookViewId="0">
      <selection activeCell="D3" sqref="D3"/>
    </sheetView>
  </sheetViews>
  <sheetFormatPr defaultColWidth="9" defaultRowHeight="13.5" outlineLevelCol="6"/>
  <cols>
    <col min="1" max="1" width="6.75" style="1" customWidth="1"/>
    <col min="2" max="2" width="27.5" customWidth="1"/>
    <col min="3" max="3" width="18.75" customWidth="1"/>
    <col min="4" max="4" width="33.75" customWidth="1"/>
    <col min="5" max="5" width="27.375" customWidth="1"/>
    <col min="9" max="9" width="22.625" customWidth="1"/>
  </cols>
  <sheetData>
    <row r="1" ht="72" customHeight="1" spans="1:4">
      <c r="A1" s="2" t="s">
        <v>0</v>
      </c>
      <c r="B1" s="2"/>
      <c r="C1" s="2"/>
      <c r="D1" s="2"/>
    </row>
    <row r="2" ht="30" customHeight="1" spans="1:4">
      <c r="A2" s="3" t="s">
        <v>1</v>
      </c>
      <c r="B2" s="4" t="s">
        <v>2</v>
      </c>
      <c r="C2" s="4" t="s">
        <v>3</v>
      </c>
      <c r="D2" s="4" t="s">
        <v>4</v>
      </c>
    </row>
    <row r="3" ht="30" customHeight="1" spans="1:4">
      <c r="A3" s="3">
        <v>1</v>
      </c>
      <c r="B3" s="4" t="s">
        <v>5</v>
      </c>
      <c r="C3" s="4" t="str">
        <f>"林红霞"</f>
        <v>林红霞</v>
      </c>
      <c r="D3" s="3" t="s">
        <v>6</v>
      </c>
    </row>
    <row r="4" ht="30" customHeight="1" spans="1:7">
      <c r="A4" s="3">
        <v>2</v>
      </c>
      <c r="B4" s="4" t="s">
        <v>5</v>
      </c>
      <c r="C4" s="4" t="str">
        <f>"吉秀玉"</f>
        <v>吉秀玉</v>
      </c>
      <c r="D4" s="3" t="s">
        <v>7</v>
      </c>
      <c r="G4" s="5"/>
    </row>
    <row r="5" ht="30" customHeight="1" spans="1:4">
      <c r="A5" s="3">
        <v>3</v>
      </c>
      <c r="B5" s="4" t="s">
        <v>5</v>
      </c>
      <c r="C5" s="4" t="str">
        <f>"张珍"</f>
        <v>张珍</v>
      </c>
      <c r="D5" s="3" t="s">
        <v>8</v>
      </c>
    </row>
    <row r="6" ht="30" customHeight="1" spans="1:4">
      <c r="A6" s="3">
        <v>4</v>
      </c>
      <c r="B6" s="4" t="s">
        <v>5</v>
      </c>
      <c r="C6" s="4" t="str">
        <f>"李佳蔚"</f>
        <v>李佳蔚</v>
      </c>
      <c r="D6" s="3" t="s">
        <v>9</v>
      </c>
    </row>
    <row r="7" ht="30" customHeight="1" spans="1:4">
      <c r="A7" s="3">
        <v>5</v>
      </c>
      <c r="B7" s="4" t="s">
        <v>5</v>
      </c>
      <c r="C7" s="4" t="str">
        <f>"罗小妹"</f>
        <v>罗小妹</v>
      </c>
      <c r="D7" s="3" t="s">
        <v>10</v>
      </c>
    </row>
    <row r="8" ht="30" customHeight="1" spans="1:4">
      <c r="A8" s="3">
        <v>6</v>
      </c>
      <c r="B8" s="4" t="s">
        <v>5</v>
      </c>
      <c r="C8" s="4" t="str">
        <f>"朱定娥"</f>
        <v>朱定娥</v>
      </c>
      <c r="D8" s="3" t="s">
        <v>11</v>
      </c>
    </row>
    <row r="9" ht="30" customHeight="1" spans="1:4">
      <c r="A9" s="3">
        <v>7</v>
      </c>
      <c r="B9" s="4" t="s">
        <v>5</v>
      </c>
      <c r="C9" s="4" t="str">
        <f>"卢喜芬"</f>
        <v>卢喜芬</v>
      </c>
      <c r="D9" s="3" t="s">
        <v>12</v>
      </c>
    </row>
    <row r="10" ht="30" customHeight="1" spans="1:4">
      <c r="A10" s="3">
        <v>8</v>
      </c>
      <c r="B10" s="4" t="s">
        <v>5</v>
      </c>
      <c r="C10" s="4" t="str">
        <f>"刘美莲"</f>
        <v>刘美莲</v>
      </c>
      <c r="D10" s="3" t="s">
        <v>13</v>
      </c>
    </row>
    <row r="11" ht="30" customHeight="1" spans="1:4">
      <c r="A11" s="3">
        <v>9</v>
      </c>
      <c r="B11" s="4" t="s">
        <v>5</v>
      </c>
      <c r="C11" s="4" t="str">
        <f>"王江波"</f>
        <v>王江波</v>
      </c>
      <c r="D11" s="3" t="s">
        <v>14</v>
      </c>
    </row>
    <row r="12" ht="30" customHeight="1" spans="1:4">
      <c r="A12" s="3">
        <v>10</v>
      </c>
      <c r="B12" s="4" t="s">
        <v>5</v>
      </c>
      <c r="C12" s="4" t="str">
        <f>"陈珍花"</f>
        <v>陈珍花</v>
      </c>
      <c r="D12" s="3" t="s">
        <v>15</v>
      </c>
    </row>
    <row r="13" ht="30" customHeight="1" spans="1:4">
      <c r="A13" s="3">
        <v>11</v>
      </c>
      <c r="B13" s="4" t="s">
        <v>5</v>
      </c>
      <c r="C13" s="4" t="str">
        <f>"张作敏"</f>
        <v>张作敏</v>
      </c>
      <c r="D13" s="3" t="s">
        <v>16</v>
      </c>
    </row>
    <row r="14" ht="30" customHeight="1" spans="1:4">
      <c r="A14" s="3">
        <v>12</v>
      </c>
      <c r="B14" s="4" t="s">
        <v>5</v>
      </c>
      <c r="C14" s="4" t="str">
        <f>"李汉书"</f>
        <v>李汉书</v>
      </c>
      <c r="D14" s="3" t="s">
        <v>17</v>
      </c>
    </row>
    <row r="15" ht="30" customHeight="1" spans="1:4">
      <c r="A15" s="3">
        <v>13</v>
      </c>
      <c r="B15" s="4" t="s">
        <v>5</v>
      </c>
      <c r="C15" s="4" t="str">
        <f>"符倩"</f>
        <v>符倩</v>
      </c>
      <c r="D15" s="3" t="s">
        <v>18</v>
      </c>
    </row>
    <row r="16" ht="30" customHeight="1" spans="1:4">
      <c r="A16" s="3">
        <v>14</v>
      </c>
      <c r="B16" s="4" t="s">
        <v>5</v>
      </c>
      <c r="C16" s="4" t="str">
        <f>"郭晓眯"</f>
        <v>郭晓眯</v>
      </c>
      <c r="D16" s="3" t="s">
        <v>19</v>
      </c>
    </row>
    <row r="17" ht="30" customHeight="1" spans="1:4">
      <c r="A17" s="3">
        <v>15</v>
      </c>
      <c r="B17" s="4" t="s">
        <v>5</v>
      </c>
      <c r="C17" s="4" t="str">
        <f>"王佳宁"</f>
        <v>王佳宁</v>
      </c>
      <c r="D17" s="3" t="s">
        <v>20</v>
      </c>
    </row>
    <row r="18" ht="30" customHeight="1" spans="1:4">
      <c r="A18" s="3">
        <v>16</v>
      </c>
      <c r="B18" s="4" t="s">
        <v>5</v>
      </c>
      <c r="C18" s="4" t="str">
        <f>"羊爱美"</f>
        <v>羊爱美</v>
      </c>
      <c r="D18" s="3" t="s">
        <v>21</v>
      </c>
    </row>
    <row r="19" ht="30" customHeight="1" spans="1:4">
      <c r="A19" s="3">
        <v>17</v>
      </c>
      <c r="B19" s="4" t="s">
        <v>5</v>
      </c>
      <c r="C19" s="4" t="str">
        <f>"符淑女"</f>
        <v>符淑女</v>
      </c>
      <c r="D19" s="3" t="s">
        <v>22</v>
      </c>
    </row>
    <row r="20" ht="30" customHeight="1" spans="1:4">
      <c r="A20" s="3">
        <v>18</v>
      </c>
      <c r="B20" s="4" t="s">
        <v>5</v>
      </c>
      <c r="C20" s="4" t="str">
        <f>"陈琳"</f>
        <v>陈琳</v>
      </c>
      <c r="D20" s="3" t="s">
        <v>23</v>
      </c>
    </row>
    <row r="21" ht="30" customHeight="1" spans="1:4">
      <c r="A21" s="3">
        <v>19</v>
      </c>
      <c r="B21" s="4" t="s">
        <v>5</v>
      </c>
      <c r="C21" s="4" t="str">
        <f>"石榆眉"</f>
        <v>石榆眉</v>
      </c>
      <c r="D21" s="3" t="s">
        <v>24</v>
      </c>
    </row>
    <row r="22" ht="30" customHeight="1" spans="1:4">
      <c r="A22" s="3">
        <v>20</v>
      </c>
      <c r="B22" s="4" t="s">
        <v>5</v>
      </c>
      <c r="C22" s="4" t="str">
        <f>"符秀梅"</f>
        <v>符秀梅</v>
      </c>
      <c r="D22" s="3" t="s">
        <v>25</v>
      </c>
    </row>
    <row r="23" ht="30" customHeight="1" spans="1:4">
      <c r="A23" s="3">
        <v>21</v>
      </c>
      <c r="B23" s="4" t="s">
        <v>5</v>
      </c>
      <c r="C23" s="4" t="str">
        <f>"马小弟"</f>
        <v>马小弟</v>
      </c>
      <c r="D23" s="3" t="s">
        <v>26</v>
      </c>
    </row>
    <row r="24" ht="30" customHeight="1" spans="1:4">
      <c r="A24" s="3">
        <v>22</v>
      </c>
      <c r="B24" s="4" t="s">
        <v>5</v>
      </c>
      <c r="C24" s="4" t="str">
        <f>"黄涓涓"</f>
        <v>黄涓涓</v>
      </c>
      <c r="D24" s="3" t="s">
        <v>27</v>
      </c>
    </row>
    <row r="25" ht="30" customHeight="1" spans="1:4">
      <c r="A25" s="3">
        <v>23</v>
      </c>
      <c r="B25" s="4" t="s">
        <v>5</v>
      </c>
      <c r="C25" s="4" t="str">
        <f>"陈良丹 "</f>
        <v>陈良丹 </v>
      </c>
      <c r="D25" s="3" t="s">
        <v>28</v>
      </c>
    </row>
    <row r="26" ht="30" customHeight="1" spans="1:4">
      <c r="A26" s="3">
        <v>24</v>
      </c>
      <c r="B26" s="4" t="s">
        <v>5</v>
      </c>
      <c r="C26" s="4" t="str">
        <f>"董翠玉"</f>
        <v>董翠玉</v>
      </c>
      <c r="D26" s="3" t="s">
        <v>29</v>
      </c>
    </row>
    <row r="27" ht="30" customHeight="1" spans="1:4">
      <c r="A27" s="3">
        <v>25</v>
      </c>
      <c r="B27" s="4" t="s">
        <v>5</v>
      </c>
      <c r="C27" s="4" t="str">
        <f>"赵利"</f>
        <v>赵利</v>
      </c>
      <c r="D27" s="3" t="s">
        <v>30</v>
      </c>
    </row>
    <row r="28" ht="30" customHeight="1" spans="1:4">
      <c r="A28" s="3">
        <v>26</v>
      </c>
      <c r="B28" s="4" t="s">
        <v>5</v>
      </c>
      <c r="C28" s="4" t="str">
        <f>"蒋培楚"</f>
        <v>蒋培楚</v>
      </c>
      <c r="D28" s="3" t="s">
        <v>31</v>
      </c>
    </row>
    <row r="29" ht="30" customHeight="1" spans="1:4">
      <c r="A29" s="3">
        <v>27</v>
      </c>
      <c r="B29" s="4" t="s">
        <v>5</v>
      </c>
      <c r="C29" s="4" t="str">
        <f>"庄娜"</f>
        <v>庄娜</v>
      </c>
      <c r="D29" s="3" t="s">
        <v>32</v>
      </c>
    </row>
    <row r="30" ht="30" customHeight="1" spans="1:4">
      <c r="A30" s="3">
        <v>28</v>
      </c>
      <c r="B30" s="4" t="s">
        <v>5</v>
      </c>
      <c r="C30" s="4" t="str">
        <f>"李永秀"</f>
        <v>李永秀</v>
      </c>
      <c r="D30" s="3" t="s">
        <v>33</v>
      </c>
    </row>
    <row r="31" ht="30" customHeight="1" spans="1:4">
      <c r="A31" s="3">
        <v>29</v>
      </c>
      <c r="B31" s="4" t="s">
        <v>5</v>
      </c>
      <c r="C31" s="4" t="str">
        <f>"何婆丹"</f>
        <v>何婆丹</v>
      </c>
      <c r="D31" s="3" t="s">
        <v>34</v>
      </c>
    </row>
    <row r="32" ht="30" customHeight="1" spans="1:4">
      <c r="A32" s="3">
        <v>30</v>
      </c>
      <c r="B32" s="4" t="s">
        <v>5</v>
      </c>
      <c r="C32" s="4" t="str">
        <f>"唐引兆"</f>
        <v>唐引兆</v>
      </c>
      <c r="D32" s="3" t="s">
        <v>35</v>
      </c>
    </row>
    <row r="33" ht="30" customHeight="1" spans="1:4">
      <c r="A33" s="3">
        <v>31</v>
      </c>
      <c r="B33" s="4" t="s">
        <v>5</v>
      </c>
      <c r="C33" s="4" t="str">
        <f>"王家怡"</f>
        <v>王家怡</v>
      </c>
      <c r="D33" s="3" t="s">
        <v>36</v>
      </c>
    </row>
    <row r="34" ht="30" customHeight="1" spans="1:4">
      <c r="A34" s="3">
        <v>32</v>
      </c>
      <c r="B34" s="4" t="s">
        <v>5</v>
      </c>
      <c r="C34" s="4" t="str">
        <f>"李亚妹"</f>
        <v>李亚妹</v>
      </c>
      <c r="D34" s="3" t="s">
        <v>37</v>
      </c>
    </row>
    <row r="35" ht="30" customHeight="1" spans="1:4">
      <c r="A35" s="3">
        <v>33</v>
      </c>
      <c r="B35" s="4" t="s">
        <v>5</v>
      </c>
      <c r="C35" s="4" t="str">
        <f>"胡基萍"</f>
        <v>胡基萍</v>
      </c>
      <c r="D35" s="3" t="s">
        <v>38</v>
      </c>
    </row>
    <row r="36" ht="30" customHeight="1" spans="1:4">
      <c r="A36" s="3">
        <v>34</v>
      </c>
      <c r="B36" s="4" t="s">
        <v>5</v>
      </c>
      <c r="C36" s="4" t="str">
        <f>"吴翠翠"</f>
        <v>吴翠翠</v>
      </c>
      <c r="D36" s="3" t="s">
        <v>39</v>
      </c>
    </row>
    <row r="37" ht="30" customHeight="1" spans="1:4">
      <c r="A37" s="3">
        <v>35</v>
      </c>
      <c r="B37" s="4" t="s">
        <v>5</v>
      </c>
      <c r="C37" s="4" t="str">
        <f>"黄诗颖"</f>
        <v>黄诗颖</v>
      </c>
      <c r="D37" s="3" t="s">
        <v>40</v>
      </c>
    </row>
    <row r="38" ht="30" customHeight="1" spans="1:4">
      <c r="A38" s="3">
        <v>36</v>
      </c>
      <c r="B38" s="4" t="s">
        <v>5</v>
      </c>
      <c r="C38" s="4" t="str">
        <f>"黄清秋"</f>
        <v>黄清秋</v>
      </c>
      <c r="D38" s="3" t="s">
        <v>41</v>
      </c>
    </row>
    <row r="39" ht="30" customHeight="1" spans="1:4">
      <c r="A39" s="3">
        <v>37</v>
      </c>
      <c r="B39" s="4" t="s">
        <v>5</v>
      </c>
      <c r="C39" s="4" t="str">
        <f>"洪家凤"</f>
        <v>洪家凤</v>
      </c>
      <c r="D39" s="3" t="s">
        <v>42</v>
      </c>
    </row>
    <row r="40" ht="30" customHeight="1" spans="1:4">
      <c r="A40" s="3">
        <v>38</v>
      </c>
      <c r="B40" s="4" t="s">
        <v>5</v>
      </c>
      <c r="C40" s="4" t="str">
        <f>"陈汝君"</f>
        <v>陈汝君</v>
      </c>
      <c r="D40" s="3" t="s">
        <v>43</v>
      </c>
    </row>
    <row r="41" ht="30" customHeight="1" spans="1:4">
      <c r="A41" s="3">
        <v>39</v>
      </c>
      <c r="B41" s="4" t="s">
        <v>5</v>
      </c>
      <c r="C41" s="4" t="str">
        <f>"丘婵"</f>
        <v>丘婵</v>
      </c>
      <c r="D41" s="3" t="s">
        <v>44</v>
      </c>
    </row>
    <row r="42" ht="30" customHeight="1" spans="1:4">
      <c r="A42" s="3">
        <v>40</v>
      </c>
      <c r="B42" s="4" t="s">
        <v>5</v>
      </c>
      <c r="C42" s="4" t="str">
        <f>"吴雪玲"</f>
        <v>吴雪玲</v>
      </c>
      <c r="D42" s="3" t="s">
        <v>45</v>
      </c>
    </row>
    <row r="43" ht="30" customHeight="1" spans="1:4">
      <c r="A43" s="3">
        <v>41</v>
      </c>
      <c r="B43" s="4" t="s">
        <v>5</v>
      </c>
      <c r="C43" s="4" t="str">
        <f>"李乙玲"</f>
        <v>李乙玲</v>
      </c>
      <c r="D43" s="3" t="s">
        <v>46</v>
      </c>
    </row>
    <row r="44" ht="30" customHeight="1" spans="1:4">
      <c r="A44" s="3">
        <v>42</v>
      </c>
      <c r="B44" s="4" t="s">
        <v>5</v>
      </c>
      <c r="C44" s="4" t="str">
        <f>"蔡杨帆"</f>
        <v>蔡杨帆</v>
      </c>
      <c r="D44" s="3" t="s">
        <v>18</v>
      </c>
    </row>
    <row r="45" ht="30" customHeight="1" spans="1:4">
      <c r="A45" s="3">
        <v>43</v>
      </c>
      <c r="B45" s="4" t="s">
        <v>5</v>
      </c>
      <c r="C45" s="4" t="str">
        <f>"符桂花"</f>
        <v>符桂花</v>
      </c>
      <c r="D45" s="3" t="s">
        <v>47</v>
      </c>
    </row>
    <row r="46" ht="30" customHeight="1" spans="1:4">
      <c r="A46" s="3">
        <v>44</v>
      </c>
      <c r="B46" s="4" t="s">
        <v>5</v>
      </c>
      <c r="C46" s="4" t="str">
        <f>"郭美翠"</f>
        <v>郭美翠</v>
      </c>
      <c r="D46" s="3" t="s">
        <v>48</v>
      </c>
    </row>
    <row r="47" ht="30" customHeight="1" spans="1:4">
      <c r="A47" s="3">
        <v>45</v>
      </c>
      <c r="B47" s="4" t="s">
        <v>5</v>
      </c>
      <c r="C47" s="4" t="str">
        <f>"曾金萍"</f>
        <v>曾金萍</v>
      </c>
      <c r="D47" s="3" t="s">
        <v>49</v>
      </c>
    </row>
    <row r="48" ht="30" customHeight="1" spans="1:4">
      <c r="A48" s="3">
        <v>46</v>
      </c>
      <c r="B48" s="4" t="s">
        <v>5</v>
      </c>
      <c r="C48" s="4" t="str">
        <f>"陈婆桃"</f>
        <v>陈婆桃</v>
      </c>
      <c r="D48" s="3" t="s">
        <v>50</v>
      </c>
    </row>
    <row r="49" ht="30" customHeight="1" spans="1:4">
      <c r="A49" s="3">
        <v>47</v>
      </c>
      <c r="B49" s="4" t="s">
        <v>5</v>
      </c>
      <c r="C49" s="4" t="str">
        <f>"羊彩联"</f>
        <v>羊彩联</v>
      </c>
      <c r="D49" s="3" t="s">
        <v>51</v>
      </c>
    </row>
    <row r="50" ht="30" customHeight="1" spans="1:4">
      <c r="A50" s="3">
        <v>48</v>
      </c>
      <c r="B50" s="4" t="s">
        <v>5</v>
      </c>
      <c r="C50" s="4" t="str">
        <f>"王彩妹"</f>
        <v>王彩妹</v>
      </c>
      <c r="D50" s="3" t="s">
        <v>52</v>
      </c>
    </row>
    <row r="51" ht="30" customHeight="1" spans="1:4">
      <c r="A51" s="3">
        <v>49</v>
      </c>
      <c r="B51" s="4" t="s">
        <v>5</v>
      </c>
      <c r="C51" s="4" t="str">
        <f>"羊乾秋"</f>
        <v>羊乾秋</v>
      </c>
      <c r="D51" s="3" t="s">
        <v>53</v>
      </c>
    </row>
    <row r="52" ht="30" customHeight="1" spans="1:4">
      <c r="A52" s="3">
        <v>50</v>
      </c>
      <c r="B52" s="4" t="s">
        <v>5</v>
      </c>
      <c r="C52" s="4" t="str">
        <f>"高娜"</f>
        <v>高娜</v>
      </c>
      <c r="D52" s="3" t="s">
        <v>54</v>
      </c>
    </row>
    <row r="53" ht="30" customHeight="1" spans="1:4">
      <c r="A53" s="3">
        <v>51</v>
      </c>
      <c r="B53" s="4" t="s">
        <v>5</v>
      </c>
      <c r="C53" s="4" t="str">
        <f>"黎展灵"</f>
        <v>黎展灵</v>
      </c>
      <c r="D53" s="3" t="s">
        <v>55</v>
      </c>
    </row>
    <row r="54" ht="30" customHeight="1" spans="1:4">
      <c r="A54" s="3">
        <v>52</v>
      </c>
      <c r="B54" s="4" t="s">
        <v>5</v>
      </c>
      <c r="C54" s="4" t="str">
        <f>"徐露露"</f>
        <v>徐露露</v>
      </c>
      <c r="D54" s="3" t="s">
        <v>56</v>
      </c>
    </row>
    <row r="55" ht="30" customHeight="1" spans="1:4">
      <c r="A55" s="3">
        <v>53</v>
      </c>
      <c r="B55" s="4" t="s">
        <v>5</v>
      </c>
      <c r="C55" s="4" t="str">
        <f>"刘倩倩"</f>
        <v>刘倩倩</v>
      </c>
      <c r="D55" s="3" t="s">
        <v>57</v>
      </c>
    </row>
    <row r="56" ht="30" customHeight="1" spans="1:4">
      <c r="A56" s="3">
        <v>54</v>
      </c>
      <c r="B56" s="4" t="s">
        <v>5</v>
      </c>
      <c r="C56" s="4" t="str">
        <f>"吴姣仪"</f>
        <v>吴姣仪</v>
      </c>
      <c r="D56" s="3" t="s">
        <v>58</v>
      </c>
    </row>
    <row r="57" ht="30" customHeight="1" spans="1:4">
      <c r="A57" s="3">
        <v>55</v>
      </c>
      <c r="B57" s="4" t="s">
        <v>5</v>
      </c>
      <c r="C57" s="4" t="str">
        <f>"洪秀玉"</f>
        <v>洪秀玉</v>
      </c>
      <c r="D57" s="3" t="s">
        <v>59</v>
      </c>
    </row>
    <row r="58" ht="30" customHeight="1" spans="1:4">
      <c r="A58" s="3">
        <v>56</v>
      </c>
      <c r="B58" s="4" t="s">
        <v>60</v>
      </c>
      <c r="C58" s="4" t="str">
        <f>"魏思奇"</f>
        <v>魏思奇</v>
      </c>
      <c r="D58" s="3" t="s">
        <v>61</v>
      </c>
    </row>
    <row r="59" ht="30" customHeight="1" spans="1:4">
      <c r="A59" s="3">
        <v>57</v>
      </c>
      <c r="B59" s="4" t="s">
        <v>60</v>
      </c>
      <c r="C59" s="4" t="str">
        <f>"罗东旭"</f>
        <v>罗东旭</v>
      </c>
      <c r="D59" s="3" t="s">
        <v>62</v>
      </c>
    </row>
    <row r="60" ht="30" customHeight="1" spans="1:4">
      <c r="A60" s="3">
        <v>58</v>
      </c>
      <c r="B60" s="4" t="s">
        <v>60</v>
      </c>
      <c r="C60" s="4" t="str">
        <f>"符驻在"</f>
        <v>符驻在</v>
      </c>
      <c r="D60" s="3" t="s">
        <v>63</v>
      </c>
    </row>
    <row r="61" ht="30" customHeight="1" spans="1:4">
      <c r="A61" s="3">
        <v>59</v>
      </c>
      <c r="B61" s="4" t="s">
        <v>60</v>
      </c>
      <c r="C61" s="4" t="str">
        <f>"符仁杏"</f>
        <v>符仁杏</v>
      </c>
      <c r="D61" s="3" t="s">
        <v>64</v>
      </c>
    </row>
    <row r="62" ht="30" customHeight="1" spans="1:4">
      <c r="A62" s="3">
        <v>60</v>
      </c>
      <c r="B62" s="4" t="s">
        <v>60</v>
      </c>
      <c r="C62" s="4" t="str">
        <f>"林小琴"</f>
        <v>林小琴</v>
      </c>
      <c r="D62" s="3" t="s">
        <v>65</v>
      </c>
    </row>
    <row r="63" ht="30" customHeight="1" spans="1:4">
      <c r="A63" s="3">
        <v>61</v>
      </c>
      <c r="B63" s="4" t="s">
        <v>60</v>
      </c>
      <c r="C63" s="4" t="str">
        <f>"秦小萍"</f>
        <v>秦小萍</v>
      </c>
      <c r="D63" s="3" t="s">
        <v>66</v>
      </c>
    </row>
    <row r="64" ht="30" customHeight="1" spans="1:4">
      <c r="A64" s="3">
        <v>62</v>
      </c>
      <c r="B64" s="4" t="s">
        <v>60</v>
      </c>
      <c r="C64" s="4" t="str">
        <f>"陈怡帆"</f>
        <v>陈怡帆</v>
      </c>
      <c r="D64" s="3" t="s">
        <v>67</v>
      </c>
    </row>
    <row r="65" ht="30" customHeight="1" spans="1:4">
      <c r="A65" s="3">
        <v>63</v>
      </c>
      <c r="B65" s="4" t="s">
        <v>60</v>
      </c>
      <c r="C65" s="4" t="str">
        <f>"朱思翰"</f>
        <v>朱思翰</v>
      </c>
      <c r="D65" s="3" t="s">
        <v>68</v>
      </c>
    </row>
    <row r="66" ht="30" customHeight="1" spans="1:4">
      <c r="A66" s="3">
        <v>64</v>
      </c>
      <c r="B66" s="4" t="s">
        <v>60</v>
      </c>
      <c r="C66" s="4" t="str">
        <f>"林晓静"</f>
        <v>林晓静</v>
      </c>
      <c r="D66" s="3" t="s">
        <v>69</v>
      </c>
    </row>
    <row r="67" ht="30" customHeight="1" spans="1:4">
      <c r="A67" s="3">
        <v>65</v>
      </c>
      <c r="B67" s="4" t="s">
        <v>60</v>
      </c>
      <c r="C67" s="4" t="str">
        <f>"张彤宇"</f>
        <v>张彤宇</v>
      </c>
      <c r="D67" s="3" t="s">
        <v>70</v>
      </c>
    </row>
    <row r="68" ht="30" customHeight="1" spans="1:4">
      <c r="A68" s="3">
        <v>66</v>
      </c>
      <c r="B68" s="4" t="s">
        <v>60</v>
      </c>
      <c r="C68" s="4" t="str">
        <f>"刘冰洁"</f>
        <v>刘冰洁</v>
      </c>
      <c r="D68" s="3" t="s">
        <v>71</v>
      </c>
    </row>
    <row r="69" ht="30" customHeight="1" spans="1:4">
      <c r="A69" s="3">
        <v>67</v>
      </c>
      <c r="B69" s="4" t="s">
        <v>60</v>
      </c>
      <c r="C69" s="4" t="str">
        <f>" 孙桂萍"</f>
        <v> 孙桂萍</v>
      </c>
      <c r="D69" s="3" t="s">
        <v>72</v>
      </c>
    </row>
    <row r="70" ht="30" customHeight="1" spans="1:4">
      <c r="A70" s="3">
        <v>68</v>
      </c>
      <c r="B70" s="4" t="s">
        <v>60</v>
      </c>
      <c r="C70" s="4" t="str">
        <f>"王怀莉"</f>
        <v>王怀莉</v>
      </c>
      <c r="D70" s="3" t="s">
        <v>73</v>
      </c>
    </row>
    <row r="71" ht="30" customHeight="1" spans="1:4">
      <c r="A71" s="3">
        <v>69</v>
      </c>
      <c r="B71" s="4" t="s">
        <v>60</v>
      </c>
      <c r="C71" s="4" t="str">
        <f>"林慧敏"</f>
        <v>林慧敏</v>
      </c>
      <c r="D71" s="3" t="s">
        <v>74</v>
      </c>
    </row>
    <row r="72" ht="30" customHeight="1" spans="1:4">
      <c r="A72" s="3">
        <v>70</v>
      </c>
      <c r="B72" s="4" t="s">
        <v>60</v>
      </c>
      <c r="C72" s="4" t="str">
        <f>"陈菲菲"</f>
        <v>陈菲菲</v>
      </c>
      <c r="D72" s="3" t="s">
        <v>75</v>
      </c>
    </row>
    <row r="73" ht="30" customHeight="1" spans="1:4">
      <c r="A73" s="3">
        <v>71</v>
      </c>
      <c r="B73" s="4" t="s">
        <v>60</v>
      </c>
      <c r="C73" s="4" t="str">
        <f>"王远娜"</f>
        <v>王远娜</v>
      </c>
      <c r="D73" s="3" t="s">
        <v>76</v>
      </c>
    </row>
    <row r="74" ht="30" customHeight="1" spans="1:4">
      <c r="A74" s="3">
        <v>72</v>
      </c>
      <c r="B74" s="4" t="s">
        <v>60</v>
      </c>
      <c r="C74" s="4" t="str">
        <f>"文霓"</f>
        <v>文霓</v>
      </c>
      <c r="D74" s="3" t="s">
        <v>77</v>
      </c>
    </row>
    <row r="75" ht="30" customHeight="1" spans="1:4">
      <c r="A75" s="3">
        <v>73</v>
      </c>
      <c r="B75" s="4" t="s">
        <v>60</v>
      </c>
      <c r="C75" s="4" t="str">
        <f>"符倩珍"</f>
        <v>符倩珍</v>
      </c>
      <c r="D75" s="3" t="s">
        <v>78</v>
      </c>
    </row>
    <row r="76" ht="30" customHeight="1" spans="1:4">
      <c r="A76" s="3">
        <v>74</v>
      </c>
      <c r="B76" s="4" t="s">
        <v>60</v>
      </c>
      <c r="C76" s="4" t="str">
        <f>"李蓓蓓"</f>
        <v>李蓓蓓</v>
      </c>
      <c r="D76" s="3" t="s">
        <v>79</v>
      </c>
    </row>
    <row r="77" ht="30" customHeight="1" spans="1:4">
      <c r="A77" s="3">
        <v>75</v>
      </c>
      <c r="B77" s="4" t="s">
        <v>60</v>
      </c>
      <c r="C77" s="4" t="str">
        <f>"张琳"</f>
        <v>张琳</v>
      </c>
      <c r="D77" s="3" t="s">
        <v>80</v>
      </c>
    </row>
    <row r="78" ht="30" customHeight="1" spans="1:4">
      <c r="A78" s="3">
        <v>76</v>
      </c>
      <c r="B78" s="4" t="s">
        <v>60</v>
      </c>
      <c r="C78" s="4" t="str">
        <f>"徐玲莹"</f>
        <v>徐玲莹</v>
      </c>
      <c r="D78" s="3" t="s">
        <v>81</v>
      </c>
    </row>
    <row r="79" ht="30" customHeight="1" spans="1:4">
      <c r="A79" s="3">
        <v>77</v>
      </c>
      <c r="B79" s="4" t="s">
        <v>60</v>
      </c>
      <c r="C79" s="4" t="str">
        <f>"赵雪梅"</f>
        <v>赵雪梅</v>
      </c>
      <c r="D79" s="3" t="s">
        <v>32</v>
      </c>
    </row>
    <row r="80" ht="30" customHeight="1" spans="1:4">
      <c r="A80" s="3">
        <v>78</v>
      </c>
      <c r="B80" s="4" t="s">
        <v>60</v>
      </c>
      <c r="C80" s="4" t="str">
        <f>"杨婷婷"</f>
        <v>杨婷婷</v>
      </c>
      <c r="D80" s="3" t="s">
        <v>82</v>
      </c>
    </row>
    <row r="81" ht="30" customHeight="1" spans="1:4">
      <c r="A81" s="3">
        <v>79</v>
      </c>
      <c r="B81" s="4" t="s">
        <v>60</v>
      </c>
      <c r="C81" s="4" t="str">
        <f>"熊敬朵"</f>
        <v>熊敬朵</v>
      </c>
      <c r="D81" s="3" t="s">
        <v>83</v>
      </c>
    </row>
    <row r="82" ht="30" customHeight="1" spans="1:4">
      <c r="A82" s="3">
        <v>80</v>
      </c>
      <c r="B82" s="4" t="s">
        <v>60</v>
      </c>
      <c r="C82" s="4" t="str">
        <f>"裴史玲"</f>
        <v>裴史玲</v>
      </c>
      <c r="D82" s="3" t="s">
        <v>84</v>
      </c>
    </row>
    <row r="83" ht="30" customHeight="1" spans="1:4">
      <c r="A83" s="3">
        <v>81</v>
      </c>
      <c r="B83" s="4" t="s">
        <v>60</v>
      </c>
      <c r="C83" s="4" t="str">
        <f>"秦亚茹"</f>
        <v>秦亚茹</v>
      </c>
      <c r="D83" s="3" t="s">
        <v>85</v>
      </c>
    </row>
    <row r="84" ht="30" customHeight="1" spans="1:4">
      <c r="A84" s="3">
        <v>82</v>
      </c>
      <c r="B84" s="4" t="s">
        <v>60</v>
      </c>
      <c r="C84" s="4" t="str">
        <f>"文肖"</f>
        <v>文肖</v>
      </c>
      <c r="D84" s="3" t="s">
        <v>86</v>
      </c>
    </row>
    <row r="85" ht="30" customHeight="1" spans="1:4">
      <c r="A85" s="3">
        <v>83</v>
      </c>
      <c r="B85" s="4" t="s">
        <v>60</v>
      </c>
      <c r="C85" s="4" t="str">
        <f>"羊秋霞"</f>
        <v>羊秋霞</v>
      </c>
      <c r="D85" s="3" t="s">
        <v>87</v>
      </c>
    </row>
    <row r="86" ht="30" customHeight="1" spans="1:4">
      <c r="A86" s="3">
        <v>84</v>
      </c>
      <c r="B86" s="4" t="s">
        <v>60</v>
      </c>
      <c r="C86" s="4" t="str">
        <f>"符良艳"</f>
        <v>符良艳</v>
      </c>
      <c r="D86" s="3" t="s">
        <v>27</v>
      </c>
    </row>
    <row r="87" ht="30" customHeight="1" spans="1:4">
      <c r="A87" s="3">
        <v>85</v>
      </c>
      <c r="B87" s="4" t="s">
        <v>60</v>
      </c>
      <c r="C87" s="4" t="str">
        <f>"云凤娜"</f>
        <v>云凤娜</v>
      </c>
      <c r="D87" s="3" t="s">
        <v>88</v>
      </c>
    </row>
    <row r="88" ht="30" customHeight="1" spans="1:4">
      <c r="A88" s="3">
        <v>86</v>
      </c>
      <c r="B88" s="4" t="s">
        <v>60</v>
      </c>
      <c r="C88" s="4" t="str">
        <f>"陈金霞"</f>
        <v>陈金霞</v>
      </c>
      <c r="D88" s="3" t="s">
        <v>89</v>
      </c>
    </row>
    <row r="89" ht="30" customHeight="1" spans="1:4">
      <c r="A89" s="3">
        <v>87</v>
      </c>
      <c r="B89" s="4" t="s">
        <v>60</v>
      </c>
      <c r="C89" s="4" t="str">
        <f>"吉英"</f>
        <v>吉英</v>
      </c>
      <c r="D89" s="3" t="s">
        <v>90</v>
      </c>
    </row>
    <row r="90" ht="30" customHeight="1" spans="1:4">
      <c r="A90" s="3">
        <v>88</v>
      </c>
      <c r="B90" s="4" t="s">
        <v>60</v>
      </c>
      <c r="C90" s="4" t="str">
        <f>"李贝诗"</f>
        <v>李贝诗</v>
      </c>
      <c r="D90" s="3" t="s">
        <v>91</v>
      </c>
    </row>
    <row r="91" ht="30" customHeight="1" spans="1:4">
      <c r="A91" s="3">
        <v>89</v>
      </c>
      <c r="B91" s="4" t="s">
        <v>60</v>
      </c>
      <c r="C91" s="4" t="str">
        <f>"蔡成婕"</f>
        <v>蔡成婕</v>
      </c>
      <c r="D91" s="3" t="s">
        <v>92</v>
      </c>
    </row>
    <row r="92" ht="30" customHeight="1" spans="1:4">
      <c r="A92" s="3">
        <v>90</v>
      </c>
      <c r="B92" s="4" t="s">
        <v>60</v>
      </c>
      <c r="C92" s="4" t="str">
        <f>"方洪玉"</f>
        <v>方洪玉</v>
      </c>
      <c r="D92" s="3" t="s">
        <v>93</v>
      </c>
    </row>
    <row r="93" ht="30" customHeight="1" spans="1:4">
      <c r="A93" s="3">
        <v>91</v>
      </c>
      <c r="B93" s="4" t="s">
        <v>60</v>
      </c>
      <c r="C93" s="4" t="str">
        <f>"高晓梦"</f>
        <v>高晓梦</v>
      </c>
      <c r="D93" s="3" t="s">
        <v>94</v>
      </c>
    </row>
    <row r="94" ht="30" customHeight="1" spans="1:4">
      <c r="A94" s="3">
        <v>92</v>
      </c>
      <c r="B94" s="4" t="s">
        <v>60</v>
      </c>
      <c r="C94" s="4" t="str">
        <f>"郭剑帆"</f>
        <v>郭剑帆</v>
      </c>
      <c r="D94" s="3" t="s">
        <v>95</v>
      </c>
    </row>
    <row r="95" ht="30" customHeight="1" spans="1:4">
      <c r="A95" s="3">
        <v>93</v>
      </c>
      <c r="B95" s="4" t="s">
        <v>60</v>
      </c>
      <c r="C95" s="4" t="str">
        <f>"符淑娟"</f>
        <v>符淑娟</v>
      </c>
      <c r="D95" s="3" t="s">
        <v>96</v>
      </c>
    </row>
    <row r="96" ht="30" customHeight="1" spans="1:4">
      <c r="A96" s="3">
        <v>94</v>
      </c>
      <c r="B96" s="4" t="s">
        <v>60</v>
      </c>
      <c r="C96" s="4" t="str">
        <f>"詹恒彤"</f>
        <v>詹恒彤</v>
      </c>
      <c r="D96" s="3" t="s">
        <v>97</v>
      </c>
    </row>
    <row r="97" ht="30" customHeight="1" spans="1:4">
      <c r="A97" s="3">
        <v>95</v>
      </c>
      <c r="B97" s="4" t="s">
        <v>60</v>
      </c>
      <c r="C97" s="4" t="str">
        <f>"李春锦"</f>
        <v>李春锦</v>
      </c>
      <c r="D97" s="3" t="s">
        <v>98</v>
      </c>
    </row>
    <row r="98" ht="30" customHeight="1" spans="1:4">
      <c r="A98" s="3">
        <v>96</v>
      </c>
      <c r="B98" s="4" t="s">
        <v>60</v>
      </c>
      <c r="C98" s="4" t="str">
        <f>"黄雯雯"</f>
        <v>黄雯雯</v>
      </c>
      <c r="D98" s="3" t="s">
        <v>99</v>
      </c>
    </row>
    <row r="99" ht="30" customHeight="1" spans="1:4">
      <c r="A99" s="3">
        <v>97</v>
      </c>
      <c r="B99" s="4" t="s">
        <v>60</v>
      </c>
      <c r="C99" s="4" t="str">
        <f>"陈盛兰"</f>
        <v>陈盛兰</v>
      </c>
      <c r="D99" s="3" t="s">
        <v>100</v>
      </c>
    </row>
    <row r="100" ht="30" customHeight="1" spans="1:4">
      <c r="A100" s="3">
        <v>98</v>
      </c>
      <c r="B100" s="4" t="s">
        <v>60</v>
      </c>
      <c r="C100" s="4" t="str">
        <f>"叶倩"</f>
        <v>叶倩</v>
      </c>
      <c r="D100" s="3" t="s">
        <v>101</v>
      </c>
    </row>
    <row r="101" ht="30" customHeight="1" spans="1:4">
      <c r="A101" s="3">
        <v>99</v>
      </c>
      <c r="B101" s="4" t="s">
        <v>102</v>
      </c>
      <c r="C101" s="4" t="str">
        <f>"颜铭"</f>
        <v>颜铭</v>
      </c>
      <c r="D101" s="3" t="s">
        <v>103</v>
      </c>
    </row>
    <row r="102" ht="30" customHeight="1" spans="1:4">
      <c r="A102" s="3">
        <v>100</v>
      </c>
      <c r="B102" s="4" t="s">
        <v>102</v>
      </c>
      <c r="C102" s="4" t="str">
        <f>"马朝阳"</f>
        <v>马朝阳</v>
      </c>
      <c r="D102" s="3" t="s">
        <v>104</v>
      </c>
    </row>
    <row r="103" ht="30" customHeight="1" spans="1:4">
      <c r="A103" s="3">
        <v>101</v>
      </c>
      <c r="B103" s="4" t="s">
        <v>102</v>
      </c>
      <c r="C103" s="4" t="str">
        <f>"黎吉逢"</f>
        <v>黎吉逢</v>
      </c>
      <c r="D103" s="3" t="s">
        <v>105</v>
      </c>
    </row>
    <row r="104" ht="30" customHeight="1" spans="1:4">
      <c r="A104" s="3">
        <v>102</v>
      </c>
      <c r="B104" s="4" t="s">
        <v>102</v>
      </c>
      <c r="C104" s="4" t="str">
        <f>"黄晶晶"</f>
        <v>黄晶晶</v>
      </c>
      <c r="D104" s="3" t="s">
        <v>106</v>
      </c>
    </row>
    <row r="105" ht="30" customHeight="1" spans="1:4">
      <c r="A105" s="3">
        <v>103</v>
      </c>
      <c r="B105" s="4" t="s">
        <v>102</v>
      </c>
      <c r="C105" s="4" t="str">
        <f>"符姝娴"</f>
        <v>符姝娴</v>
      </c>
      <c r="D105" s="3" t="s">
        <v>107</v>
      </c>
    </row>
    <row r="106" ht="30" customHeight="1" spans="1:4">
      <c r="A106" s="3">
        <v>104</v>
      </c>
      <c r="B106" s="4" t="s">
        <v>102</v>
      </c>
      <c r="C106" s="4" t="str">
        <f>"哈立珍"</f>
        <v>哈立珍</v>
      </c>
      <c r="D106" s="3" t="s">
        <v>108</v>
      </c>
    </row>
    <row r="107" ht="30" customHeight="1" spans="1:4">
      <c r="A107" s="3">
        <v>105</v>
      </c>
      <c r="B107" s="4" t="s">
        <v>102</v>
      </c>
      <c r="C107" s="4" t="str">
        <f>"蔡霞"</f>
        <v>蔡霞</v>
      </c>
      <c r="D107" s="3" t="s">
        <v>109</v>
      </c>
    </row>
    <row r="108" ht="30" customHeight="1" spans="1:4">
      <c r="A108" s="3">
        <v>106</v>
      </c>
      <c r="B108" s="4" t="s">
        <v>102</v>
      </c>
      <c r="C108" s="4" t="str">
        <f>"陈雅姿"</f>
        <v>陈雅姿</v>
      </c>
      <c r="D108" s="3" t="s">
        <v>110</v>
      </c>
    </row>
    <row r="109" ht="30" customHeight="1" spans="1:4">
      <c r="A109" s="3">
        <v>107</v>
      </c>
      <c r="B109" s="4" t="s">
        <v>102</v>
      </c>
      <c r="C109" s="4" t="str">
        <f>"董钰洁"</f>
        <v>董钰洁</v>
      </c>
      <c r="D109" s="3" t="s">
        <v>111</v>
      </c>
    </row>
    <row r="110" ht="30" customHeight="1" spans="1:4">
      <c r="A110" s="3">
        <v>108</v>
      </c>
      <c r="B110" s="4" t="s">
        <v>102</v>
      </c>
      <c r="C110" s="4" t="str">
        <f>"刘效言"</f>
        <v>刘效言</v>
      </c>
      <c r="D110" s="3" t="s">
        <v>112</v>
      </c>
    </row>
    <row r="111" ht="30" customHeight="1" spans="1:4">
      <c r="A111" s="3">
        <v>109</v>
      </c>
      <c r="B111" s="4" t="s">
        <v>102</v>
      </c>
      <c r="C111" s="4" t="str">
        <f>"苏小慧"</f>
        <v>苏小慧</v>
      </c>
      <c r="D111" s="3" t="s">
        <v>111</v>
      </c>
    </row>
    <row r="112" ht="30" customHeight="1" spans="1:4">
      <c r="A112" s="3">
        <v>110</v>
      </c>
      <c r="B112" s="4" t="s">
        <v>102</v>
      </c>
      <c r="C112" s="4" t="str">
        <f>"冯珍"</f>
        <v>冯珍</v>
      </c>
      <c r="D112" s="3" t="s">
        <v>113</v>
      </c>
    </row>
    <row r="113" ht="30" customHeight="1" spans="1:4">
      <c r="A113" s="3">
        <v>111</v>
      </c>
      <c r="B113" s="4" t="s">
        <v>102</v>
      </c>
      <c r="C113" s="4" t="str">
        <f>"全琳"</f>
        <v>全琳</v>
      </c>
      <c r="D113" s="3" t="s">
        <v>114</v>
      </c>
    </row>
    <row r="114" ht="30" customHeight="1" spans="1:4">
      <c r="A114" s="3">
        <v>112</v>
      </c>
      <c r="B114" s="4" t="s">
        <v>102</v>
      </c>
      <c r="C114" s="4" t="str">
        <f>"王小雨"</f>
        <v>王小雨</v>
      </c>
      <c r="D114" s="3" t="s">
        <v>115</v>
      </c>
    </row>
    <row r="115" ht="30" customHeight="1" spans="1:4">
      <c r="A115" s="3">
        <v>113</v>
      </c>
      <c r="B115" s="4" t="s">
        <v>102</v>
      </c>
      <c r="C115" s="4" t="str">
        <f>"王梦迪"</f>
        <v>王梦迪</v>
      </c>
      <c r="D115" s="3" t="s">
        <v>116</v>
      </c>
    </row>
    <row r="116" ht="30" customHeight="1" spans="1:4">
      <c r="A116" s="3">
        <v>114</v>
      </c>
      <c r="B116" s="4" t="s">
        <v>102</v>
      </c>
      <c r="C116" s="4" t="str">
        <f>"顾云飞"</f>
        <v>顾云飞</v>
      </c>
      <c r="D116" s="3" t="s">
        <v>117</v>
      </c>
    </row>
    <row r="117" ht="30" customHeight="1" spans="1:4">
      <c r="A117" s="3">
        <v>115</v>
      </c>
      <c r="B117" s="4" t="s">
        <v>102</v>
      </c>
      <c r="C117" s="4" t="str">
        <f>"黎姑美"</f>
        <v>黎姑美</v>
      </c>
      <c r="D117" s="3" t="s">
        <v>118</v>
      </c>
    </row>
    <row r="118" ht="30" customHeight="1" spans="1:4">
      <c r="A118" s="3">
        <v>116</v>
      </c>
      <c r="B118" s="4" t="s">
        <v>102</v>
      </c>
      <c r="C118" s="4" t="str">
        <f>"文妃容"</f>
        <v>文妃容</v>
      </c>
      <c r="D118" s="3" t="s">
        <v>119</v>
      </c>
    </row>
    <row r="119" ht="30" customHeight="1" spans="1:4">
      <c r="A119" s="3">
        <v>117</v>
      </c>
      <c r="B119" s="4" t="s">
        <v>102</v>
      </c>
      <c r="C119" s="4" t="str">
        <f>"钟秋琴"</f>
        <v>钟秋琴</v>
      </c>
      <c r="D119" s="3" t="s">
        <v>120</v>
      </c>
    </row>
    <row r="120" ht="30" customHeight="1" spans="1:4">
      <c r="A120" s="3">
        <v>118</v>
      </c>
      <c r="B120" s="4" t="s">
        <v>102</v>
      </c>
      <c r="C120" s="4" t="str">
        <f>"翁海燕"</f>
        <v>翁海燕</v>
      </c>
      <c r="D120" s="3" t="s">
        <v>121</v>
      </c>
    </row>
    <row r="121" ht="30" customHeight="1" spans="1:4">
      <c r="A121" s="3">
        <v>119</v>
      </c>
      <c r="B121" s="4" t="s">
        <v>102</v>
      </c>
      <c r="C121" s="4" t="str">
        <f>"李斯芳"</f>
        <v>李斯芳</v>
      </c>
      <c r="D121" s="3" t="s">
        <v>122</v>
      </c>
    </row>
    <row r="122" ht="30" customHeight="1" spans="1:4">
      <c r="A122" s="3">
        <v>120</v>
      </c>
      <c r="B122" s="4" t="s">
        <v>102</v>
      </c>
      <c r="C122" s="4" t="str">
        <f>"温清钰"</f>
        <v>温清钰</v>
      </c>
      <c r="D122" s="3" t="s">
        <v>49</v>
      </c>
    </row>
    <row r="123" ht="30" customHeight="1" spans="1:4">
      <c r="A123" s="3">
        <v>121</v>
      </c>
      <c r="B123" s="4" t="s">
        <v>102</v>
      </c>
      <c r="C123" s="4" t="str">
        <f>"邢芳"</f>
        <v>邢芳</v>
      </c>
      <c r="D123" s="3" t="s">
        <v>123</v>
      </c>
    </row>
    <row r="124" ht="30" customHeight="1" spans="1:4">
      <c r="A124" s="3">
        <v>122</v>
      </c>
      <c r="B124" s="4" t="s">
        <v>102</v>
      </c>
      <c r="C124" s="4" t="str">
        <f>"孙娴"</f>
        <v>孙娴</v>
      </c>
      <c r="D124" s="3" t="s">
        <v>124</v>
      </c>
    </row>
    <row r="125" ht="30" customHeight="1" spans="1:4">
      <c r="A125" s="3">
        <v>123</v>
      </c>
      <c r="B125" s="4" t="s">
        <v>102</v>
      </c>
      <c r="C125" s="4" t="str">
        <f>"李玲"</f>
        <v>李玲</v>
      </c>
      <c r="D125" s="3" t="s">
        <v>125</v>
      </c>
    </row>
    <row r="126" ht="30" customHeight="1" spans="1:4">
      <c r="A126" s="3">
        <v>124</v>
      </c>
      <c r="B126" s="4" t="s">
        <v>102</v>
      </c>
      <c r="C126" s="4" t="str">
        <f>"万钰"</f>
        <v>万钰</v>
      </c>
      <c r="D126" s="3" t="s">
        <v>126</v>
      </c>
    </row>
    <row r="127" ht="30" customHeight="1" spans="1:4">
      <c r="A127" s="3">
        <v>125</v>
      </c>
      <c r="B127" s="4" t="s">
        <v>102</v>
      </c>
      <c r="C127" s="4" t="str">
        <f>"王丽娇"</f>
        <v>王丽娇</v>
      </c>
      <c r="D127" s="3" t="s">
        <v>127</v>
      </c>
    </row>
    <row r="128" ht="30" customHeight="1" spans="1:4">
      <c r="A128" s="3">
        <v>126</v>
      </c>
      <c r="B128" s="4" t="s">
        <v>102</v>
      </c>
      <c r="C128" s="4" t="str">
        <f>"符芳燕"</f>
        <v>符芳燕</v>
      </c>
      <c r="D128" s="3" t="s">
        <v>128</v>
      </c>
    </row>
    <row r="129" ht="30" customHeight="1" spans="1:4">
      <c r="A129" s="3">
        <v>127</v>
      </c>
      <c r="B129" s="4" t="s">
        <v>102</v>
      </c>
      <c r="C129" s="4" t="str">
        <f>"王曼泽"</f>
        <v>王曼泽</v>
      </c>
      <c r="D129" s="3" t="s">
        <v>129</v>
      </c>
    </row>
    <row r="130" ht="30" customHeight="1" spans="1:4">
      <c r="A130" s="3">
        <v>128</v>
      </c>
      <c r="B130" s="4" t="s">
        <v>102</v>
      </c>
      <c r="C130" s="4" t="str">
        <f>"颜春果"</f>
        <v>颜春果</v>
      </c>
      <c r="D130" s="3" t="s">
        <v>130</v>
      </c>
    </row>
    <row r="131" ht="30" customHeight="1" spans="1:4">
      <c r="A131" s="3">
        <v>129</v>
      </c>
      <c r="B131" s="4" t="s">
        <v>102</v>
      </c>
      <c r="C131" s="4" t="str">
        <f>"符运妃"</f>
        <v>符运妃</v>
      </c>
      <c r="D131" s="3" t="s">
        <v>131</v>
      </c>
    </row>
    <row r="132" ht="30" customHeight="1" spans="1:4">
      <c r="A132" s="3">
        <v>130</v>
      </c>
      <c r="B132" s="4" t="s">
        <v>102</v>
      </c>
      <c r="C132" s="4" t="str">
        <f>"佘文昊"</f>
        <v>佘文昊</v>
      </c>
      <c r="D132" s="3" t="s">
        <v>132</v>
      </c>
    </row>
    <row r="133" ht="30" customHeight="1" spans="1:4">
      <c r="A133" s="3">
        <v>131</v>
      </c>
      <c r="B133" s="4" t="s">
        <v>133</v>
      </c>
      <c r="C133" s="4" t="str">
        <f>"王宁"</f>
        <v>王宁</v>
      </c>
      <c r="D133" s="3" t="s">
        <v>134</v>
      </c>
    </row>
    <row r="134" ht="30" customHeight="1" spans="1:4">
      <c r="A134" s="3">
        <v>132</v>
      </c>
      <c r="B134" s="4" t="s">
        <v>133</v>
      </c>
      <c r="C134" s="4" t="str">
        <f>"郭家良"</f>
        <v>郭家良</v>
      </c>
      <c r="D134" s="3" t="s">
        <v>135</v>
      </c>
    </row>
    <row r="135" ht="30" customHeight="1" spans="1:4">
      <c r="A135" s="3">
        <v>133</v>
      </c>
      <c r="B135" s="4" t="s">
        <v>133</v>
      </c>
      <c r="C135" s="4" t="str">
        <f>"刘安琪"</f>
        <v>刘安琪</v>
      </c>
      <c r="D135" s="3" t="s">
        <v>136</v>
      </c>
    </row>
    <row r="136" ht="30" customHeight="1" spans="1:4">
      <c r="A136" s="3">
        <v>134</v>
      </c>
      <c r="B136" s="4" t="s">
        <v>133</v>
      </c>
      <c r="C136" s="4" t="str">
        <f>"黄慧"</f>
        <v>黄慧</v>
      </c>
      <c r="D136" s="3" t="s">
        <v>137</v>
      </c>
    </row>
    <row r="137" ht="30" customHeight="1" spans="1:4">
      <c r="A137" s="3">
        <v>135</v>
      </c>
      <c r="B137" s="4" t="s">
        <v>133</v>
      </c>
      <c r="C137" s="4" t="str">
        <f>"刘扬扬"</f>
        <v>刘扬扬</v>
      </c>
      <c r="D137" s="3" t="s">
        <v>138</v>
      </c>
    </row>
    <row r="138" ht="30" customHeight="1" spans="1:4">
      <c r="A138" s="3">
        <v>136</v>
      </c>
      <c r="B138" s="4" t="s">
        <v>133</v>
      </c>
      <c r="C138" s="4" t="str">
        <f>"桂年秋"</f>
        <v>桂年秋</v>
      </c>
      <c r="D138" s="3" t="s">
        <v>139</v>
      </c>
    </row>
    <row r="139" ht="30" customHeight="1" spans="1:4">
      <c r="A139" s="3">
        <v>137</v>
      </c>
      <c r="B139" s="4" t="s">
        <v>133</v>
      </c>
      <c r="C139" s="4" t="str">
        <f>"高伟"</f>
        <v>高伟</v>
      </c>
      <c r="D139" s="3" t="s">
        <v>140</v>
      </c>
    </row>
    <row r="140" ht="30" customHeight="1" spans="1:4">
      <c r="A140" s="3">
        <v>138</v>
      </c>
      <c r="B140" s="4" t="s">
        <v>133</v>
      </c>
      <c r="C140" s="4" t="str">
        <f>"杜苗苗"</f>
        <v>杜苗苗</v>
      </c>
      <c r="D140" s="3" t="s">
        <v>141</v>
      </c>
    </row>
    <row r="141" ht="30" customHeight="1" spans="1:4">
      <c r="A141" s="3">
        <v>139</v>
      </c>
      <c r="B141" s="4" t="s">
        <v>133</v>
      </c>
      <c r="C141" s="4" t="str">
        <f>"黎琼瑶"</f>
        <v>黎琼瑶</v>
      </c>
      <c r="D141" s="3" t="s">
        <v>142</v>
      </c>
    </row>
    <row r="142" ht="30" customHeight="1" spans="1:4">
      <c r="A142" s="3">
        <v>140</v>
      </c>
      <c r="B142" s="4" t="s">
        <v>133</v>
      </c>
      <c r="C142" s="4" t="str">
        <f>"朱乃惠"</f>
        <v>朱乃惠</v>
      </c>
      <c r="D142" s="3" t="s">
        <v>143</v>
      </c>
    </row>
    <row r="143" ht="30" customHeight="1" spans="1:4">
      <c r="A143" s="3">
        <v>141</v>
      </c>
      <c r="B143" s="4" t="s">
        <v>133</v>
      </c>
      <c r="C143" s="4" t="str">
        <f>"邢洁"</f>
        <v>邢洁</v>
      </c>
      <c r="D143" s="3" t="s">
        <v>144</v>
      </c>
    </row>
    <row r="144" ht="30" customHeight="1" spans="1:4">
      <c r="A144" s="3">
        <v>142</v>
      </c>
      <c r="B144" s="4" t="s">
        <v>133</v>
      </c>
      <c r="C144" s="4" t="str">
        <f>"苏永菊"</f>
        <v>苏永菊</v>
      </c>
      <c r="D144" s="3" t="s">
        <v>145</v>
      </c>
    </row>
    <row r="145" ht="30" customHeight="1" spans="1:4">
      <c r="A145" s="3">
        <v>143</v>
      </c>
      <c r="B145" s="4" t="s">
        <v>133</v>
      </c>
      <c r="C145" s="4" t="str">
        <f>"符文慧"</f>
        <v>符文慧</v>
      </c>
      <c r="D145" s="3" t="s">
        <v>146</v>
      </c>
    </row>
    <row r="146" ht="30" customHeight="1" spans="1:4">
      <c r="A146" s="3">
        <v>144</v>
      </c>
      <c r="B146" s="4" t="s">
        <v>133</v>
      </c>
      <c r="C146" s="4" t="str">
        <f>"王承科"</f>
        <v>王承科</v>
      </c>
      <c r="D146" s="3" t="s">
        <v>147</v>
      </c>
    </row>
    <row r="147" ht="30" customHeight="1" spans="1:4">
      <c r="A147" s="3">
        <v>145</v>
      </c>
      <c r="B147" s="4" t="s">
        <v>148</v>
      </c>
      <c r="C147" s="4" t="str">
        <f>"吴丹"</f>
        <v>吴丹</v>
      </c>
      <c r="D147" s="3" t="s">
        <v>149</v>
      </c>
    </row>
    <row r="148" ht="30" customHeight="1" spans="1:4">
      <c r="A148" s="3">
        <v>146</v>
      </c>
      <c r="B148" s="4" t="s">
        <v>148</v>
      </c>
      <c r="C148" s="4" t="str">
        <f>"徐沛瑶"</f>
        <v>徐沛瑶</v>
      </c>
      <c r="D148" s="3" t="s">
        <v>150</v>
      </c>
    </row>
    <row r="149" ht="30" customHeight="1" spans="1:4">
      <c r="A149" s="3">
        <v>147</v>
      </c>
      <c r="B149" s="4" t="s">
        <v>148</v>
      </c>
      <c r="C149" s="4" t="str">
        <f>"陈德香"</f>
        <v>陈德香</v>
      </c>
      <c r="D149" s="3" t="s">
        <v>151</v>
      </c>
    </row>
    <row r="150" ht="30" customHeight="1" spans="1:4">
      <c r="A150" s="3">
        <v>148</v>
      </c>
      <c r="B150" s="4" t="s">
        <v>148</v>
      </c>
      <c r="C150" s="4" t="str">
        <f>"陈祖捷"</f>
        <v>陈祖捷</v>
      </c>
      <c r="D150" s="3" t="s">
        <v>152</v>
      </c>
    </row>
    <row r="151" ht="30" customHeight="1" spans="1:4">
      <c r="A151" s="3">
        <v>149</v>
      </c>
      <c r="B151" s="4" t="s">
        <v>148</v>
      </c>
      <c r="C151" s="4" t="str">
        <f>"韩欣欣"</f>
        <v>韩欣欣</v>
      </c>
      <c r="D151" s="3" t="s">
        <v>153</v>
      </c>
    </row>
    <row r="152" ht="30" customHeight="1" spans="1:4">
      <c r="A152" s="3">
        <v>150</v>
      </c>
      <c r="B152" s="4" t="s">
        <v>148</v>
      </c>
      <c r="C152" s="4" t="str">
        <f>"李江曼"</f>
        <v>李江曼</v>
      </c>
      <c r="D152" s="3" t="s">
        <v>154</v>
      </c>
    </row>
    <row r="153" ht="30" customHeight="1" spans="1:4">
      <c r="A153" s="3">
        <v>151</v>
      </c>
      <c r="B153" s="4" t="s">
        <v>148</v>
      </c>
      <c r="C153" s="4" t="str">
        <f>"李姬"</f>
        <v>李姬</v>
      </c>
      <c r="D153" s="3" t="s">
        <v>64</v>
      </c>
    </row>
    <row r="154" ht="30" customHeight="1" spans="1:4">
      <c r="A154" s="3">
        <v>152</v>
      </c>
      <c r="B154" s="4" t="s">
        <v>148</v>
      </c>
      <c r="C154" s="4" t="str">
        <f>"文凯敏"</f>
        <v>文凯敏</v>
      </c>
      <c r="D154" s="3" t="s">
        <v>155</v>
      </c>
    </row>
    <row r="155" ht="30" customHeight="1" spans="1:4">
      <c r="A155" s="3">
        <v>153</v>
      </c>
      <c r="B155" s="4" t="s">
        <v>148</v>
      </c>
      <c r="C155" s="4" t="str">
        <f>"王毓槐"</f>
        <v>王毓槐</v>
      </c>
      <c r="D155" s="3" t="s">
        <v>156</v>
      </c>
    </row>
    <row r="156" ht="30" customHeight="1" spans="1:4">
      <c r="A156" s="3">
        <v>154</v>
      </c>
      <c r="B156" s="4" t="s">
        <v>148</v>
      </c>
      <c r="C156" s="4" t="str">
        <f>"卢莎莎"</f>
        <v>卢莎莎</v>
      </c>
      <c r="D156" s="3" t="s">
        <v>157</v>
      </c>
    </row>
    <row r="157" ht="30" customHeight="1" spans="1:4">
      <c r="A157" s="3">
        <v>155</v>
      </c>
      <c r="B157" s="4" t="s">
        <v>148</v>
      </c>
      <c r="C157" s="4" t="str">
        <f>"杨启帆"</f>
        <v>杨启帆</v>
      </c>
      <c r="D157" s="3" t="s">
        <v>158</v>
      </c>
    </row>
    <row r="158" ht="30" customHeight="1" spans="1:4">
      <c r="A158" s="3">
        <v>156</v>
      </c>
      <c r="B158" s="4" t="s">
        <v>148</v>
      </c>
      <c r="C158" s="4" t="str">
        <f>"麦莹莹"</f>
        <v>麦莹莹</v>
      </c>
      <c r="D158" s="3" t="s">
        <v>159</v>
      </c>
    </row>
    <row r="159" ht="30" customHeight="1" spans="1:4">
      <c r="A159" s="3">
        <v>157</v>
      </c>
      <c r="B159" s="4" t="s">
        <v>148</v>
      </c>
      <c r="C159" s="4" t="str">
        <f>"林咪咪"</f>
        <v>林咪咪</v>
      </c>
      <c r="D159" s="3" t="s">
        <v>160</v>
      </c>
    </row>
    <row r="160" ht="30" customHeight="1" spans="1:4">
      <c r="A160" s="3">
        <v>158</v>
      </c>
      <c r="B160" s="4" t="s">
        <v>148</v>
      </c>
      <c r="C160" s="4" t="str">
        <f>"高蒙"</f>
        <v>高蒙</v>
      </c>
      <c r="D160" s="3" t="s">
        <v>161</v>
      </c>
    </row>
    <row r="161" ht="30" customHeight="1" spans="1:4">
      <c r="A161" s="3">
        <v>159</v>
      </c>
      <c r="B161" s="4" t="s">
        <v>148</v>
      </c>
      <c r="C161" s="4" t="str">
        <f>"陈影霞"</f>
        <v>陈影霞</v>
      </c>
      <c r="D161" s="3" t="s">
        <v>162</v>
      </c>
    </row>
    <row r="162" ht="30" customHeight="1" spans="1:4">
      <c r="A162" s="3">
        <v>160</v>
      </c>
      <c r="B162" s="4" t="s">
        <v>148</v>
      </c>
      <c r="C162" s="4" t="str">
        <f>"邱银"</f>
        <v>邱银</v>
      </c>
      <c r="D162" s="3" t="s">
        <v>163</v>
      </c>
    </row>
    <row r="163" ht="30" customHeight="1" spans="1:4">
      <c r="A163" s="3">
        <v>161</v>
      </c>
      <c r="B163" s="4" t="s">
        <v>148</v>
      </c>
      <c r="C163" s="4" t="str">
        <f>"黎丹"</f>
        <v>黎丹</v>
      </c>
      <c r="D163" s="3" t="s">
        <v>164</v>
      </c>
    </row>
    <row r="164" ht="30" customHeight="1" spans="1:4">
      <c r="A164" s="3">
        <v>162</v>
      </c>
      <c r="B164" s="4" t="s">
        <v>148</v>
      </c>
      <c r="C164" s="4" t="str">
        <f>"关鹏燕"</f>
        <v>关鹏燕</v>
      </c>
      <c r="D164" s="3" t="s">
        <v>165</v>
      </c>
    </row>
    <row r="165" ht="30" customHeight="1" spans="1:4">
      <c r="A165" s="3">
        <v>163</v>
      </c>
      <c r="B165" s="4" t="s">
        <v>148</v>
      </c>
      <c r="C165" s="4" t="str">
        <f>"杨红"</f>
        <v>杨红</v>
      </c>
      <c r="D165" s="3" t="s">
        <v>166</v>
      </c>
    </row>
    <row r="166" ht="30" customHeight="1" spans="1:4">
      <c r="A166" s="3">
        <v>164</v>
      </c>
      <c r="B166" s="4" t="s">
        <v>148</v>
      </c>
      <c r="C166" s="4" t="str">
        <f>"陈华琳"</f>
        <v>陈华琳</v>
      </c>
      <c r="D166" s="3" t="s">
        <v>167</v>
      </c>
    </row>
    <row r="167" ht="30" customHeight="1" spans="1:4">
      <c r="A167" s="3">
        <v>165</v>
      </c>
      <c r="B167" s="4" t="s">
        <v>148</v>
      </c>
      <c r="C167" s="4" t="str">
        <f>"吉才娜"</f>
        <v>吉才娜</v>
      </c>
      <c r="D167" s="3" t="s">
        <v>168</v>
      </c>
    </row>
    <row r="168" ht="30" customHeight="1" spans="1:4">
      <c r="A168" s="3">
        <v>166</v>
      </c>
      <c r="B168" s="4" t="s">
        <v>148</v>
      </c>
      <c r="C168" s="4" t="str">
        <f>"王金鸥"</f>
        <v>王金鸥</v>
      </c>
      <c r="D168" s="3" t="s">
        <v>169</v>
      </c>
    </row>
    <row r="169" ht="30" customHeight="1" spans="1:4">
      <c r="A169" s="3">
        <v>167</v>
      </c>
      <c r="B169" s="4" t="s">
        <v>148</v>
      </c>
      <c r="C169" s="4" t="str">
        <f>"林琳"</f>
        <v>林琳</v>
      </c>
      <c r="D169" s="3" t="s">
        <v>170</v>
      </c>
    </row>
    <row r="170" ht="30" customHeight="1" spans="1:4">
      <c r="A170" s="3">
        <v>168</v>
      </c>
      <c r="B170" s="4" t="s">
        <v>148</v>
      </c>
      <c r="C170" s="4" t="str">
        <f>"邓菲"</f>
        <v>邓菲</v>
      </c>
      <c r="D170" s="3" t="s">
        <v>57</v>
      </c>
    </row>
    <row r="171" ht="30" customHeight="1" spans="1:4">
      <c r="A171" s="3">
        <v>169</v>
      </c>
      <c r="B171" s="4" t="s">
        <v>148</v>
      </c>
      <c r="C171" s="4" t="str">
        <f>"黎翠爱"</f>
        <v>黎翠爱</v>
      </c>
      <c r="D171" s="3" t="s">
        <v>171</v>
      </c>
    </row>
    <row r="172" ht="30" customHeight="1" spans="1:4">
      <c r="A172" s="3">
        <v>170</v>
      </c>
      <c r="B172" s="4" t="s">
        <v>148</v>
      </c>
      <c r="C172" s="4" t="str">
        <f>"符壮娇"</f>
        <v>符壮娇</v>
      </c>
      <c r="D172" s="3" t="s">
        <v>27</v>
      </c>
    </row>
    <row r="173" ht="30" customHeight="1" spans="1:4">
      <c r="A173" s="3">
        <v>171</v>
      </c>
      <c r="B173" s="4" t="s">
        <v>148</v>
      </c>
      <c r="C173" s="4" t="str">
        <f>"李秋鸾"</f>
        <v>李秋鸾</v>
      </c>
      <c r="D173" s="3" t="s">
        <v>156</v>
      </c>
    </row>
    <row r="174" ht="30" customHeight="1" spans="1:4">
      <c r="A174" s="3">
        <v>172</v>
      </c>
      <c r="B174" s="4" t="s">
        <v>148</v>
      </c>
      <c r="C174" s="4" t="str">
        <f>"吴梅"</f>
        <v>吴梅</v>
      </c>
      <c r="D174" s="3" t="s">
        <v>172</v>
      </c>
    </row>
    <row r="175" ht="30" customHeight="1" spans="1:4">
      <c r="A175" s="3">
        <v>173</v>
      </c>
      <c r="B175" s="4" t="s">
        <v>148</v>
      </c>
      <c r="C175" s="4" t="str">
        <f>"韦杰艺"</f>
        <v>韦杰艺</v>
      </c>
      <c r="D175" s="3" t="s">
        <v>173</v>
      </c>
    </row>
    <row r="176" ht="30" customHeight="1" spans="1:4">
      <c r="A176" s="3">
        <v>174</v>
      </c>
      <c r="B176" s="4" t="s">
        <v>148</v>
      </c>
      <c r="C176" s="4" t="str">
        <f>"邱华英"</f>
        <v>邱华英</v>
      </c>
      <c r="D176" s="3" t="s">
        <v>174</v>
      </c>
    </row>
    <row r="177" ht="30" customHeight="1" spans="1:4">
      <c r="A177" s="3">
        <v>175</v>
      </c>
      <c r="B177" s="4" t="s">
        <v>148</v>
      </c>
      <c r="C177" s="4" t="str">
        <f>"邝芝丽"</f>
        <v>邝芝丽</v>
      </c>
      <c r="D177" s="3" t="s">
        <v>175</v>
      </c>
    </row>
    <row r="178" ht="30" customHeight="1" spans="1:4">
      <c r="A178" s="3">
        <v>176</v>
      </c>
      <c r="B178" s="4" t="s">
        <v>148</v>
      </c>
      <c r="C178" s="4" t="str">
        <f>"蔡敏儿"</f>
        <v>蔡敏儿</v>
      </c>
      <c r="D178" s="3" t="s">
        <v>176</v>
      </c>
    </row>
    <row r="179" ht="30" customHeight="1" spans="1:4">
      <c r="A179" s="3">
        <v>177</v>
      </c>
      <c r="B179" s="4" t="s">
        <v>148</v>
      </c>
      <c r="C179" s="4" t="str">
        <f>"刘婉秋"</f>
        <v>刘婉秋</v>
      </c>
      <c r="D179" s="3" t="s">
        <v>177</v>
      </c>
    </row>
    <row r="180" ht="30" customHeight="1" spans="1:4">
      <c r="A180" s="3">
        <v>178</v>
      </c>
      <c r="B180" s="4" t="s">
        <v>148</v>
      </c>
      <c r="C180" s="4" t="str">
        <f>"王方丹"</f>
        <v>王方丹</v>
      </c>
      <c r="D180" s="3" t="s">
        <v>178</v>
      </c>
    </row>
    <row r="181" ht="30" customHeight="1" spans="1:4">
      <c r="A181" s="3">
        <v>179</v>
      </c>
      <c r="B181" s="4" t="s">
        <v>148</v>
      </c>
      <c r="C181" s="4" t="str">
        <f>"吴金花"</f>
        <v>吴金花</v>
      </c>
      <c r="D181" s="3" t="s">
        <v>111</v>
      </c>
    </row>
    <row r="182" ht="30" customHeight="1" spans="1:4">
      <c r="A182" s="3">
        <v>180</v>
      </c>
      <c r="B182" s="4" t="s">
        <v>148</v>
      </c>
      <c r="C182" s="4" t="str">
        <f>"文成倩"</f>
        <v>文成倩</v>
      </c>
      <c r="D182" s="3" t="s">
        <v>179</v>
      </c>
    </row>
    <row r="183" ht="30" customHeight="1" spans="1:4">
      <c r="A183" s="3">
        <v>181</v>
      </c>
      <c r="B183" s="4" t="s">
        <v>148</v>
      </c>
      <c r="C183" s="4" t="str">
        <f>"陈重元"</f>
        <v>陈重元</v>
      </c>
      <c r="D183" s="3" t="s">
        <v>180</v>
      </c>
    </row>
    <row r="184" ht="30" customHeight="1" spans="1:4">
      <c r="A184" s="3">
        <v>182</v>
      </c>
      <c r="B184" s="4" t="s">
        <v>148</v>
      </c>
      <c r="C184" s="4" t="str">
        <f>"彭晓夏"</f>
        <v>彭晓夏</v>
      </c>
      <c r="D184" s="3" t="s">
        <v>181</v>
      </c>
    </row>
    <row r="185" ht="30" customHeight="1" spans="1:4">
      <c r="A185" s="3">
        <v>183</v>
      </c>
      <c r="B185" s="4" t="s">
        <v>148</v>
      </c>
      <c r="C185" s="4" t="str">
        <f>"何泽苹"</f>
        <v>何泽苹</v>
      </c>
      <c r="D185" s="3" t="s">
        <v>182</v>
      </c>
    </row>
    <row r="186" ht="30" customHeight="1" spans="1:4">
      <c r="A186" s="3">
        <v>184</v>
      </c>
      <c r="B186" s="4" t="s">
        <v>148</v>
      </c>
      <c r="C186" s="4" t="str">
        <f>"归宇洁"</f>
        <v>归宇洁</v>
      </c>
      <c r="D186" s="3" t="s">
        <v>183</v>
      </c>
    </row>
    <row r="187" ht="30" customHeight="1" spans="1:4">
      <c r="A187" s="3">
        <v>185</v>
      </c>
      <c r="B187" s="4" t="s">
        <v>148</v>
      </c>
      <c r="C187" s="4" t="str">
        <f>"吴雪英"</f>
        <v>吴雪英</v>
      </c>
      <c r="D187" s="3" t="s">
        <v>184</v>
      </c>
    </row>
    <row r="188" ht="30" customHeight="1" spans="1:4">
      <c r="A188" s="3">
        <v>186</v>
      </c>
      <c r="B188" s="4" t="s">
        <v>148</v>
      </c>
      <c r="C188" s="4" t="str">
        <f>"杨瑞草"</f>
        <v>杨瑞草</v>
      </c>
      <c r="D188" s="3" t="s">
        <v>130</v>
      </c>
    </row>
    <row r="189" ht="30" customHeight="1" spans="1:4">
      <c r="A189" s="3">
        <v>187</v>
      </c>
      <c r="B189" s="4" t="s">
        <v>148</v>
      </c>
      <c r="C189" s="4" t="str">
        <f>"黄祎嫦"</f>
        <v>黄祎嫦</v>
      </c>
      <c r="D189" s="3" t="s">
        <v>185</v>
      </c>
    </row>
    <row r="190" ht="30" customHeight="1" spans="1:4">
      <c r="A190" s="3">
        <v>188</v>
      </c>
      <c r="B190" s="4" t="s">
        <v>148</v>
      </c>
      <c r="C190" s="4" t="str">
        <f>"覃小影"</f>
        <v>覃小影</v>
      </c>
      <c r="D190" s="3" t="s">
        <v>186</v>
      </c>
    </row>
    <row r="191" ht="30" customHeight="1" spans="1:4">
      <c r="A191" s="3">
        <v>189</v>
      </c>
      <c r="B191" s="4" t="s">
        <v>148</v>
      </c>
      <c r="C191" s="4" t="str">
        <f>"王玉虹"</f>
        <v>王玉虹</v>
      </c>
      <c r="D191" s="3" t="s">
        <v>111</v>
      </c>
    </row>
    <row r="192" ht="30" customHeight="1" spans="1:4">
      <c r="A192" s="3">
        <v>190</v>
      </c>
      <c r="B192" s="4" t="s">
        <v>148</v>
      </c>
      <c r="C192" s="4" t="str">
        <f>"符彩桢"</f>
        <v>符彩桢</v>
      </c>
      <c r="D192" s="3" t="s">
        <v>187</v>
      </c>
    </row>
    <row r="193" ht="30" customHeight="1" spans="1:4">
      <c r="A193" s="3">
        <v>191</v>
      </c>
      <c r="B193" s="4" t="s">
        <v>148</v>
      </c>
      <c r="C193" s="4" t="str">
        <f>"何羽"</f>
        <v>何羽</v>
      </c>
      <c r="D193" s="3" t="s">
        <v>188</v>
      </c>
    </row>
    <row r="194" ht="30" customHeight="1" spans="1:4">
      <c r="A194" s="3">
        <v>192</v>
      </c>
      <c r="B194" s="4" t="s">
        <v>148</v>
      </c>
      <c r="C194" s="4" t="str">
        <f>"吴清慧"</f>
        <v>吴清慧</v>
      </c>
      <c r="D194" s="3" t="s">
        <v>189</v>
      </c>
    </row>
    <row r="195" ht="30" customHeight="1" spans="1:4">
      <c r="A195" s="3">
        <v>193</v>
      </c>
      <c r="B195" s="4" t="s">
        <v>148</v>
      </c>
      <c r="C195" s="4" t="str">
        <f>"王琪莹"</f>
        <v>王琪莹</v>
      </c>
      <c r="D195" s="3" t="s">
        <v>190</v>
      </c>
    </row>
    <row r="196" ht="30" customHeight="1" spans="1:4">
      <c r="A196" s="3">
        <v>194</v>
      </c>
      <c r="B196" s="4" t="s">
        <v>148</v>
      </c>
      <c r="C196" s="4" t="str">
        <f>"吴丽红"</f>
        <v>吴丽红</v>
      </c>
      <c r="D196" s="3" t="s">
        <v>191</v>
      </c>
    </row>
    <row r="197" ht="30" customHeight="1" spans="1:4">
      <c r="A197" s="3">
        <v>195</v>
      </c>
      <c r="B197" s="4" t="s">
        <v>148</v>
      </c>
      <c r="C197" s="4" t="str">
        <f>"羊井丹"</f>
        <v>羊井丹</v>
      </c>
      <c r="D197" s="3" t="s">
        <v>192</v>
      </c>
    </row>
    <row r="198" ht="30" customHeight="1" spans="1:4">
      <c r="A198" s="3">
        <v>196</v>
      </c>
      <c r="B198" s="4" t="s">
        <v>148</v>
      </c>
      <c r="C198" s="4" t="str">
        <f>"王秀女"</f>
        <v>王秀女</v>
      </c>
      <c r="D198" s="3" t="s">
        <v>193</v>
      </c>
    </row>
    <row r="199" ht="30" customHeight="1" spans="1:4">
      <c r="A199" s="3">
        <v>197</v>
      </c>
      <c r="B199" s="4" t="s">
        <v>148</v>
      </c>
      <c r="C199" s="4" t="str">
        <f>"李江霞"</f>
        <v>李江霞</v>
      </c>
      <c r="D199" s="3" t="s">
        <v>194</v>
      </c>
    </row>
    <row r="200" ht="30" customHeight="1" spans="1:4">
      <c r="A200" s="3">
        <v>198</v>
      </c>
      <c r="B200" s="4" t="s">
        <v>148</v>
      </c>
      <c r="C200" s="4" t="str">
        <f>"李夸丽"</f>
        <v>李夸丽</v>
      </c>
      <c r="D200" s="3" t="s">
        <v>195</v>
      </c>
    </row>
    <row r="201" ht="30" customHeight="1" spans="1:4">
      <c r="A201" s="3">
        <v>199</v>
      </c>
      <c r="B201" s="4" t="s">
        <v>148</v>
      </c>
      <c r="C201" s="4" t="str">
        <f>"张德蕊"</f>
        <v>张德蕊</v>
      </c>
      <c r="D201" s="3" t="s">
        <v>196</v>
      </c>
    </row>
    <row r="202" ht="30" customHeight="1" spans="1:4">
      <c r="A202" s="3">
        <v>200</v>
      </c>
      <c r="B202" s="4" t="s">
        <v>148</v>
      </c>
      <c r="C202" s="4" t="str">
        <f>"杨雪"</f>
        <v>杨雪</v>
      </c>
      <c r="D202" s="3" t="s">
        <v>197</v>
      </c>
    </row>
    <row r="203" ht="30" customHeight="1" spans="1:4">
      <c r="A203" s="3">
        <v>201</v>
      </c>
      <c r="B203" s="4" t="s">
        <v>148</v>
      </c>
      <c r="C203" s="4" t="str">
        <f>"吴羽"</f>
        <v>吴羽</v>
      </c>
      <c r="D203" s="3" t="s">
        <v>198</v>
      </c>
    </row>
    <row r="204" ht="30" customHeight="1" spans="1:4">
      <c r="A204" s="3">
        <v>202</v>
      </c>
      <c r="B204" s="4" t="s">
        <v>148</v>
      </c>
      <c r="C204" s="4" t="str">
        <f>"辛增金"</f>
        <v>辛增金</v>
      </c>
      <c r="D204" s="3" t="s">
        <v>199</v>
      </c>
    </row>
    <row r="205" ht="30" customHeight="1" spans="1:4">
      <c r="A205" s="3">
        <v>203</v>
      </c>
      <c r="B205" s="4" t="s">
        <v>148</v>
      </c>
      <c r="C205" s="4" t="str">
        <f>"林雨婷"</f>
        <v>林雨婷</v>
      </c>
      <c r="D205" s="3" t="s">
        <v>130</v>
      </c>
    </row>
    <row r="206" ht="30" customHeight="1" spans="1:4">
      <c r="A206" s="3">
        <v>204</v>
      </c>
      <c r="B206" s="4" t="s">
        <v>148</v>
      </c>
      <c r="C206" s="4" t="str">
        <f>"彭寿静"</f>
        <v>彭寿静</v>
      </c>
      <c r="D206" s="3" t="s">
        <v>200</v>
      </c>
    </row>
    <row r="207" ht="30" customHeight="1" spans="1:4">
      <c r="A207" s="3">
        <v>205</v>
      </c>
      <c r="B207" s="4" t="s">
        <v>148</v>
      </c>
      <c r="C207" s="4" t="str">
        <f>"曾招琦"</f>
        <v>曾招琦</v>
      </c>
      <c r="D207" s="3" t="s">
        <v>201</v>
      </c>
    </row>
    <row r="208" ht="30" customHeight="1" spans="1:4">
      <c r="A208" s="3">
        <v>206</v>
      </c>
      <c r="B208" s="4" t="s">
        <v>148</v>
      </c>
      <c r="C208" s="4" t="str">
        <f>"王咪"</f>
        <v>王咪</v>
      </c>
      <c r="D208" s="3" t="s">
        <v>202</v>
      </c>
    </row>
    <row r="209" ht="30" customHeight="1" spans="1:4">
      <c r="A209" s="3">
        <v>207</v>
      </c>
      <c r="B209" s="4" t="s">
        <v>148</v>
      </c>
      <c r="C209" s="4" t="str">
        <f>"曾美琳"</f>
        <v>曾美琳</v>
      </c>
      <c r="D209" s="3" t="s">
        <v>203</v>
      </c>
    </row>
    <row r="210" ht="30" customHeight="1" spans="1:4">
      <c r="A210" s="3">
        <v>208</v>
      </c>
      <c r="B210" s="4" t="s">
        <v>148</v>
      </c>
      <c r="C210" s="4" t="str">
        <f>"王春荣"</f>
        <v>王春荣</v>
      </c>
      <c r="D210" s="3" t="s">
        <v>204</v>
      </c>
    </row>
    <row r="211" ht="30" customHeight="1" spans="1:4">
      <c r="A211" s="3">
        <v>209</v>
      </c>
      <c r="B211" s="4" t="s">
        <v>148</v>
      </c>
      <c r="C211" s="4" t="str">
        <f>"符海媚"</f>
        <v>符海媚</v>
      </c>
      <c r="D211" s="3" t="s">
        <v>205</v>
      </c>
    </row>
    <row r="212" ht="30" customHeight="1" spans="1:4">
      <c r="A212" s="3">
        <v>210</v>
      </c>
      <c r="B212" s="4" t="s">
        <v>148</v>
      </c>
      <c r="C212" s="4" t="str">
        <f>"桂丽团"</f>
        <v>桂丽团</v>
      </c>
      <c r="D212" s="3" t="s">
        <v>206</v>
      </c>
    </row>
    <row r="213" ht="30" customHeight="1" spans="1:4">
      <c r="A213" s="3">
        <v>211</v>
      </c>
      <c r="B213" s="4" t="s">
        <v>148</v>
      </c>
      <c r="C213" s="4" t="str">
        <f>"王丹"</f>
        <v>王丹</v>
      </c>
      <c r="D213" s="3" t="s">
        <v>207</v>
      </c>
    </row>
    <row r="214" ht="30" customHeight="1" spans="1:4">
      <c r="A214" s="3">
        <v>212</v>
      </c>
      <c r="B214" s="4" t="s">
        <v>148</v>
      </c>
      <c r="C214" s="4" t="str">
        <f>"叶秋平"</f>
        <v>叶秋平</v>
      </c>
      <c r="D214" s="3" t="s">
        <v>208</v>
      </c>
    </row>
    <row r="215" ht="30" customHeight="1" spans="1:4">
      <c r="A215" s="3">
        <v>213</v>
      </c>
      <c r="B215" s="4" t="s">
        <v>148</v>
      </c>
      <c r="C215" s="4" t="str">
        <f>"羊美萍"</f>
        <v>羊美萍</v>
      </c>
      <c r="D215" s="3" t="s">
        <v>209</v>
      </c>
    </row>
    <row r="216" ht="30" customHeight="1" spans="1:4">
      <c r="A216" s="3">
        <v>214</v>
      </c>
      <c r="B216" s="4" t="s">
        <v>148</v>
      </c>
      <c r="C216" s="4" t="str">
        <f>"杨木娜"</f>
        <v>杨木娜</v>
      </c>
      <c r="D216" s="3" t="s">
        <v>210</v>
      </c>
    </row>
    <row r="217" ht="30" customHeight="1" spans="1:4">
      <c r="A217" s="3">
        <v>215</v>
      </c>
      <c r="B217" s="4" t="s">
        <v>148</v>
      </c>
      <c r="C217" s="4" t="str">
        <f>"叶友蓝"</f>
        <v>叶友蓝</v>
      </c>
      <c r="D217" s="3" t="s">
        <v>211</v>
      </c>
    </row>
    <row r="218" ht="30" customHeight="1" spans="1:4">
      <c r="A218" s="3">
        <v>216</v>
      </c>
      <c r="B218" s="4" t="s">
        <v>148</v>
      </c>
      <c r="C218" s="4" t="str">
        <f>"何妹"</f>
        <v>何妹</v>
      </c>
      <c r="D218" s="3" t="s">
        <v>212</v>
      </c>
    </row>
    <row r="219" ht="30" customHeight="1" spans="1:4">
      <c r="A219" s="3">
        <v>217</v>
      </c>
      <c r="B219" s="4" t="s">
        <v>148</v>
      </c>
      <c r="C219" s="4" t="str">
        <f>"王静"</f>
        <v>王静</v>
      </c>
      <c r="D219" s="3" t="s">
        <v>213</v>
      </c>
    </row>
    <row r="220" ht="30" customHeight="1" spans="1:4">
      <c r="A220" s="3">
        <v>218</v>
      </c>
      <c r="B220" s="4" t="s">
        <v>148</v>
      </c>
      <c r="C220" s="4" t="str">
        <f>"孙有梅"</f>
        <v>孙有梅</v>
      </c>
      <c r="D220" s="3" t="s">
        <v>214</v>
      </c>
    </row>
    <row r="221" ht="30" customHeight="1" spans="1:4">
      <c r="A221" s="3">
        <v>219</v>
      </c>
      <c r="B221" s="4" t="s">
        <v>148</v>
      </c>
      <c r="C221" s="4" t="str">
        <f>"李江妹"</f>
        <v>李江妹</v>
      </c>
      <c r="D221" s="3" t="s">
        <v>215</v>
      </c>
    </row>
    <row r="222" ht="30" customHeight="1" spans="1:4">
      <c r="A222" s="3">
        <v>220</v>
      </c>
      <c r="B222" s="4" t="s">
        <v>148</v>
      </c>
      <c r="C222" s="4" t="str">
        <f>"冯琳"</f>
        <v>冯琳</v>
      </c>
      <c r="D222" s="3" t="s">
        <v>216</v>
      </c>
    </row>
    <row r="223" ht="30" customHeight="1" spans="1:4">
      <c r="A223" s="3">
        <v>221</v>
      </c>
      <c r="B223" s="4" t="s">
        <v>148</v>
      </c>
      <c r="C223" s="4" t="str">
        <f>"黄冬飞"</f>
        <v>黄冬飞</v>
      </c>
      <c r="D223" s="3" t="s">
        <v>217</v>
      </c>
    </row>
    <row r="224" ht="30" customHeight="1" spans="1:4">
      <c r="A224" s="3">
        <v>222</v>
      </c>
      <c r="B224" s="4" t="s">
        <v>148</v>
      </c>
      <c r="C224" s="4" t="str">
        <f>"李秀娟"</f>
        <v>李秀娟</v>
      </c>
      <c r="D224" s="3" t="s">
        <v>218</v>
      </c>
    </row>
    <row r="225" ht="30" customHeight="1" spans="1:4">
      <c r="A225" s="3">
        <v>223</v>
      </c>
      <c r="B225" s="4" t="s">
        <v>148</v>
      </c>
      <c r="C225" s="4" t="str">
        <f>"石晓伶"</f>
        <v>石晓伶</v>
      </c>
      <c r="D225" s="3" t="s">
        <v>219</v>
      </c>
    </row>
    <row r="226" ht="30" customHeight="1" spans="1:4">
      <c r="A226" s="3">
        <v>224</v>
      </c>
      <c r="B226" s="4" t="s">
        <v>148</v>
      </c>
      <c r="C226" s="4" t="str">
        <f>"何海霞"</f>
        <v>何海霞</v>
      </c>
      <c r="D226" s="3" t="s">
        <v>220</v>
      </c>
    </row>
    <row r="227" ht="30" customHeight="1" spans="1:4">
      <c r="A227" s="3">
        <v>225</v>
      </c>
      <c r="B227" s="4" t="s">
        <v>148</v>
      </c>
      <c r="C227" s="4" t="str">
        <f>"陈晓君"</f>
        <v>陈晓君</v>
      </c>
      <c r="D227" s="3" t="s">
        <v>221</v>
      </c>
    </row>
    <row r="228" ht="30" customHeight="1" spans="1:4">
      <c r="A228" s="3">
        <v>226</v>
      </c>
      <c r="B228" s="4" t="s">
        <v>148</v>
      </c>
      <c r="C228" s="4" t="str">
        <f>"李凤萍"</f>
        <v>李凤萍</v>
      </c>
      <c r="D228" s="3" t="s">
        <v>222</v>
      </c>
    </row>
    <row r="229" ht="30" customHeight="1" spans="1:4">
      <c r="A229" s="3">
        <v>227</v>
      </c>
      <c r="B229" s="4" t="s">
        <v>148</v>
      </c>
      <c r="C229" s="4" t="str">
        <f>"王国秋"</f>
        <v>王国秋</v>
      </c>
      <c r="D229" s="3" t="s">
        <v>223</v>
      </c>
    </row>
    <row r="230" ht="30" customHeight="1" spans="1:4">
      <c r="A230" s="3">
        <v>228</v>
      </c>
      <c r="B230" s="4" t="s">
        <v>148</v>
      </c>
      <c r="C230" s="4" t="str">
        <f>"林玉钻"</f>
        <v>林玉钻</v>
      </c>
      <c r="D230" s="3" t="s">
        <v>224</v>
      </c>
    </row>
    <row r="231" ht="30" customHeight="1" spans="1:4">
      <c r="A231" s="3">
        <v>229</v>
      </c>
      <c r="B231" s="4" t="s">
        <v>148</v>
      </c>
      <c r="C231" s="4" t="str">
        <f>"吴小花"</f>
        <v>吴小花</v>
      </c>
      <c r="D231" s="3" t="s">
        <v>118</v>
      </c>
    </row>
    <row r="232" ht="30" customHeight="1" spans="1:4">
      <c r="A232" s="3">
        <v>230</v>
      </c>
      <c r="B232" s="4" t="s">
        <v>148</v>
      </c>
      <c r="C232" s="4" t="str">
        <f>"梁笛"</f>
        <v>梁笛</v>
      </c>
      <c r="D232" s="3" t="s">
        <v>225</v>
      </c>
    </row>
    <row r="233" ht="30" customHeight="1" spans="1:4">
      <c r="A233" s="3">
        <v>231</v>
      </c>
      <c r="B233" s="4" t="s">
        <v>226</v>
      </c>
      <c r="C233" s="4" t="str">
        <f>"盛玉竹"</f>
        <v>盛玉竹</v>
      </c>
      <c r="D233" s="3" t="s">
        <v>227</v>
      </c>
    </row>
    <row r="234" ht="30" customHeight="1" spans="1:4">
      <c r="A234" s="3">
        <v>232</v>
      </c>
      <c r="B234" s="4" t="s">
        <v>226</v>
      </c>
      <c r="C234" s="4" t="str">
        <f>"杜海芬"</f>
        <v>杜海芬</v>
      </c>
      <c r="D234" s="3" t="s">
        <v>118</v>
      </c>
    </row>
    <row r="235" ht="30" customHeight="1" spans="1:4">
      <c r="A235" s="3">
        <v>233</v>
      </c>
      <c r="B235" s="4" t="s">
        <v>226</v>
      </c>
      <c r="C235" s="4" t="str">
        <f>"龙濡"</f>
        <v>龙濡</v>
      </c>
      <c r="D235" s="3" t="s">
        <v>214</v>
      </c>
    </row>
    <row r="236" ht="30" customHeight="1" spans="1:4">
      <c r="A236" s="3">
        <v>234</v>
      </c>
      <c r="B236" s="4" t="s">
        <v>226</v>
      </c>
      <c r="C236" s="4" t="str">
        <f>"黄娟"</f>
        <v>黄娟</v>
      </c>
      <c r="D236" s="3" t="s">
        <v>228</v>
      </c>
    </row>
    <row r="237" ht="30" customHeight="1" spans="1:4">
      <c r="A237" s="3">
        <v>235</v>
      </c>
      <c r="B237" s="4" t="s">
        <v>226</v>
      </c>
      <c r="C237" s="4" t="str">
        <f>"黄慧"</f>
        <v>黄慧</v>
      </c>
      <c r="D237" s="3" t="s">
        <v>229</v>
      </c>
    </row>
    <row r="238" ht="30" customHeight="1" spans="1:4">
      <c r="A238" s="3">
        <v>236</v>
      </c>
      <c r="B238" s="4" t="s">
        <v>226</v>
      </c>
      <c r="C238" s="4" t="str">
        <f>"李雪银"</f>
        <v>李雪银</v>
      </c>
      <c r="D238" s="3" t="s">
        <v>230</v>
      </c>
    </row>
    <row r="239" ht="30" customHeight="1" spans="1:4">
      <c r="A239" s="3">
        <v>237</v>
      </c>
      <c r="B239" s="4" t="s">
        <v>226</v>
      </c>
      <c r="C239" s="4" t="str">
        <f>"吴俞佳"</f>
        <v>吴俞佳</v>
      </c>
      <c r="D239" s="3" t="s">
        <v>231</v>
      </c>
    </row>
    <row r="240" ht="30" customHeight="1" spans="1:4">
      <c r="A240" s="3">
        <v>238</v>
      </c>
      <c r="B240" s="4" t="s">
        <v>226</v>
      </c>
      <c r="C240" s="4" t="str">
        <f>"容镜希"</f>
        <v>容镜希</v>
      </c>
      <c r="D240" s="3" t="s">
        <v>232</v>
      </c>
    </row>
    <row r="241" ht="30" customHeight="1" spans="1:4">
      <c r="A241" s="3">
        <v>239</v>
      </c>
      <c r="B241" s="4" t="s">
        <v>226</v>
      </c>
      <c r="C241" s="4" t="str">
        <f>"李琼瑜"</f>
        <v>李琼瑜</v>
      </c>
      <c r="D241" s="3" t="s">
        <v>121</v>
      </c>
    </row>
    <row r="242" ht="30" customHeight="1" spans="1:4">
      <c r="A242" s="3">
        <v>240</v>
      </c>
      <c r="B242" s="4" t="s">
        <v>226</v>
      </c>
      <c r="C242" s="4" t="str">
        <f>"李婷婷"</f>
        <v>李婷婷</v>
      </c>
      <c r="D242" s="3" t="s">
        <v>233</v>
      </c>
    </row>
    <row r="243" ht="30" customHeight="1" spans="1:4">
      <c r="A243" s="3">
        <v>241</v>
      </c>
      <c r="B243" s="4" t="s">
        <v>226</v>
      </c>
      <c r="C243" s="4" t="str">
        <f>"林尤妹"</f>
        <v>林尤妹</v>
      </c>
      <c r="D243" s="3" t="s">
        <v>234</v>
      </c>
    </row>
    <row r="244" ht="30" customHeight="1" spans="1:4">
      <c r="A244" s="3">
        <v>242</v>
      </c>
      <c r="B244" s="4" t="s">
        <v>226</v>
      </c>
      <c r="C244" s="4" t="str">
        <f>"蔡东冰"</f>
        <v>蔡东冰</v>
      </c>
      <c r="D244" s="3" t="s">
        <v>235</v>
      </c>
    </row>
    <row r="245" ht="30" customHeight="1" spans="1:4">
      <c r="A245" s="3">
        <v>243</v>
      </c>
      <c r="B245" s="4" t="s">
        <v>226</v>
      </c>
      <c r="C245" s="4" t="str">
        <f>"陈娇艳"</f>
        <v>陈娇艳</v>
      </c>
      <c r="D245" s="3" t="s">
        <v>236</v>
      </c>
    </row>
    <row r="246" ht="30" customHeight="1" spans="1:4">
      <c r="A246" s="3">
        <v>244</v>
      </c>
      <c r="B246" s="4" t="s">
        <v>226</v>
      </c>
      <c r="C246" s="4" t="str">
        <f>"唐前茜"</f>
        <v>唐前茜</v>
      </c>
      <c r="D246" s="3" t="s">
        <v>237</v>
      </c>
    </row>
    <row r="247" ht="30" customHeight="1" spans="1:4">
      <c r="A247" s="3">
        <v>245</v>
      </c>
      <c r="B247" s="4" t="s">
        <v>226</v>
      </c>
      <c r="C247" s="4" t="str">
        <f>"钟文静"</f>
        <v>钟文静</v>
      </c>
      <c r="D247" s="3" t="s">
        <v>130</v>
      </c>
    </row>
    <row r="248" ht="30" customHeight="1" spans="1:4">
      <c r="A248" s="3">
        <v>246</v>
      </c>
      <c r="B248" s="4" t="s">
        <v>226</v>
      </c>
      <c r="C248" s="4" t="str">
        <f>"王容"</f>
        <v>王容</v>
      </c>
      <c r="D248" s="3" t="s">
        <v>238</v>
      </c>
    </row>
    <row r="249" ht="30" customHeight="1" spans="1:4">
      <c r="A249" s="3">
        <v>247</v>
      </c>
      <c r="B249" s="4" t="s">
        <v>226</v>
      </c>
      <c r="C249" s="4" t="str">
        <f>"蓝蕾"</f>
        <v>蓝蕾</v>
      </c>
      <c r="D249" s="3" t="s">
        <v>167</v>
      </c>
    </row>
    <row r="250" ht="30" customHeight="1" spans="1:4">
      <c r="A250" s="3">
        <v>248</v>
      </c>
      <c r="B250" s="4" t="s">
        <v>226</v>
      </c>
      <c r="C250" s="4" t="str">
        <f>"翁翠梨"</f>
        <v>翁翠梨</v>
      </c>
      <c r="D250" s="3" t="s">
        <v>119</v>
      </c>
    </row>
    <row r="251" ht="30" customHeight="1" spans="1:4">
      <c r="A251" s="3">
        <v>249</v>
      </c>
      <c r="B251" s="4" t="s">
        <v>226</v>
      </c>
      <c r="C251" s="4" t="str">
        <f>"邱虹伶"</f>
        <v>邱虹伶</v>
      </c>
      <c r="D251" s="3" t="s">
        <v>239</v>
      </c>
    </row>
    <row r="252" ht="30" customHeight="1" spans="1:4">
      <c r="A252" s="3">
        <v>250</v>
      </c>
      <c r="B252" s="4" t="s">
        <v>226</v>
      </c>
      <c r="C252" s="4" t="str">
        <f>"叶怡颖"</f>
        <v>叶怡颖</v>
      </c>
      <c r="D252" s="3" t="s">
        <v>175</v>
      </c>
    </row>
    <row r="253" ht="30" customHeight="1" spans="1:4">
      <c r="A253" s="3">
        <v>251</v>
      </c>
      <c r="B253" s="4" t="s">
        <v>226</v>
      </c>
      <c r="C253" s="4" t="str">
        <f>"吴珊珊"</f>
        <v>吴珊珊</v>
      </c>
      <c r="D253" s="3" t="s">
        <v>167</v>
      </c>
    </row>
    <row r="254" ht="30" customHeight="1" spans="1:4">
      <c r="A254" s="3">
        <v>252</v>
      </c>
      <c r="B254" s="4" t="s">
        <v>226</v>
      </c>
      <c r="C254" s="4" t="str">
        <f>"陈青青"</f>
        <v>陈青青</v>
      </c>
      <c r="D254" s="3" t="s">
        <v>240</v>
      </c>
    </row>
    <row r="255" ht="30" customHeight="1" spans="1:4">
      <c r="A255" s="3">
        <v>253</v>
      </c>
      <c r="B255" s="4" t="s">
        <v>226</v>
      </c>
      <c r="C255" s="4" t="str">
        <f>"王少葵"</f>
        <v>王少葵</v>
      </c>
      <c r="D255" s="3" t="s">
        <v>241</v>
      </c>
    </row>
    <row r="256" ht="30" customHeight="1" spans="1:4">
      <c r="A256" s="3">
        <v>254</v>
      </c>
      <c r="B256" s="4" t="s">
        <v>226</v>
      </c>
      <c r="C256" s="4" t="str">
        <f>"尹忻然"</f>
        <v>尹忻然</v>
      </c>
      <c r="D256" s="3" t="s">
        <v>242</v>
      </c>
    </row>
    <row r="257" ht="30" customHeight="1" spans="1:4">
      <c r="A257" s="3">
        <v>255</v>
      </c>
      <c r="B257" s="4" t="s">
        <v>226</v>
      </c>
      <c r="C257" s="4" t="str">
        <f>"方晶晶"</f>
        <v>方晶晶</v>
      </c>
      <c r="D257" s="3" t="s">
        <v>243</v>
      </c>
    </row>
    <row r="258" ht="30" customHeight="1" spans="1:4">
      <c r="A258" s="3">
        <v>256</v>
      </c>
      <c r="B258" s="4" t="s">
        <v>226</v>
      </c>
      <c r="C258" s="4" t="str">
        <f>"王丹凡"</f>
        <v>王丹凡</v>
      </c>
      <c r="D258" s="3" t="s">
        <v>115</v>
      </c>
    </row>
    <row r="259" ht="30" customHeight="1" spans="1:4">
      <c r="A259" s="3">
        <v>257</v>
      </c>
      <c r="B259" s="4" t="s">
        <v>226</v>
      </c>
      <c r="C259" s="4" t="str">
        <f>"杨珺珏"</f>
        <v>杨珺珏</v>
      </c>
      <c r="D259" s="3" t="s">
        <v>244</v>
      </c>
    </row>
    <row r="260" ht="30" customHeight="1" spans="1:4">
      <c r="A260" s="3">
        <v>258</v>
      </c>
      <c r="B260" s="4" t="s">
        <v>226</v>
      </c>
      <c r="C260" s="4" t="str">
        <f>"李廷欢"</f>
        <v>李廷欢</v>
      </c>
      <c r="D260" s="3" t="s">
        <v>245</v>
      </c>
    </row>
    <row r="261" ht="30" customHeight="1" spans="1:4">
      <c r="A261" s="3">
        <v>259</v>
      </c>
      <c r="B261" s="4" t="s">
        <v>226</v>
      </c>
      <c r="C261" s="4" t="str">
        <f>"靳雨萌"</f>
        <v>靳雨萌</v>
      </c>
      <c r="D261" s="3" t="s">
        <v>246</v>
      </c>
    </row>
    <row r="262" ht="30" customHeight="1" spans="1:4">
      <c r="A262" s="3">
        <v>260</v>
      </c>
      <c r="B262" s="4" t="s">
        <v>226</v>
      </c>
      <c r="C262" s="4" t="str">
        <f>"卓芬芬"</f>
        <v>卓芬芬</v>
      </c>
      <c r="D262" s="3" t="s">
        <v>247</v>
      </c>
    </row>
    <row r="263" ht="30" customHeight="1" spans="1:4">
      <c r="A263" s="3">
        <v>261</v>
      </c>
      <c r="B263" s="4" t="s">
        <v>226</v>
      </c>
      <c r="C263" s="4" t="str">
        <f>"丁颖"</f>
        <v>丁颖</v>
      </c>
      <c r="D263" s="3" t="s">
        <v>248</v>
      </c>
    </row>
    <row r="264" ht="30" customHeight="1" spans="1:4">
      <c r="A264" s="3">
        <v>262</v>
      </c>
      <c r="B264" s="4" t="s">
        <v>249</v>
      </c>
      <c r="C264" s="4" t="str">
        <f>"王梦茹"</f>
        <v>王梦茹</v>
      </c>
      <c r="D264" s="3" t="s">
        <v>250</v>
      </c>
    </row>
    <row r="265" ht="30" customHeight="1" spans="1:4">
      <c r="A265" s="3">
        <v>263</v>
      </c>
      <c r="B265" s="4" t="s">
        <v>249</v>
      </c>
      <c r="C265" s="4" t="str">
        <f>"文菲"</f>
        <v>文菲</v>
      </c>
      <c r="D265" s="3" t="s">
        <v>251</v>
      </c>
    </row>
    <row r="266" ht="30" customHeight="1" spans="1:4">
      <c r="A266" s="3">
        <v>264</v>
      </c>
      <c r="B266" s="4" t="s">
        <v>249</v>
      </c>
      <c r="C266" s="4" t="str">
        <f>"李素娴"</f>
        <v>李素娴</v>
      </c>
      <c r="D266" s="3" t="s">
        <v>252</v>
      </c>
    </row>
    <row r="267" ht="30" customHeight="1" spans="1:4">
      <c r="A267" s="3">
        <v>265</v>
      </c>
      <c r="B267" s="4" t="s">
        <v>249</v>
      </c>
      <c r="C267" s="4" t="str">
        <f>"刘小翠"</f>
        <v>刘小翠</v>
      </c>
      <c r="D267" s="3" t="s">
        <v>253</v>
      </c>
    </row>
    <row r="268" ht="30" customHeight="1" spans="1:4">
      <c r="A268" s="3">
        <v>266</v>
      </c>
      <c r="B268" s="4" t="s">
        <v>249</v>
      </c>
      <c r="C268" s="4" t="str">
        <f>"陈佩伶"</f>
        <v>陈佩伶</v>
      </c>
      <c r="D268" s="3" t="s">
        <v>254</v>
      </c>
    </row>
    <row r="269" ht="30" customHeight="1" spans="1:4">
      <c r="A269" s="3">
        <v>267</v>
      </c>
      <c r="B269" s="4" t="s">
        <v>249</v>
      </c>
      <c r="C269" s="4" t="str">
        <f>"赵晓俊"</f>
        <v>赵晓俊</v>
      </c>
      <c r="D269" s="3" t="s">
        <v>255</v>
      </c>
    </row>
    <row r="270" ht="30" customHeight="1" spans="1:4">
      <c r="A270" s="3">
        <v>268</v>
      </c>
      <c r="B270" s="4" t="s">
        <v>249</v>
      </c>
      <c r="C270" s="4" t="str">
        <f>"周秀阳"</f>
        <v>周秀阳</v>
      </c>
      <c r="D270" s="3" t="s">
        <v>36</v>
      </c>
    </row>
    <row r="271" ht="30" customHeight="1" spans="1:4">
      <c r="A271" s="3">
        <v>269</v>
      </c>
      <c r="B271" s="4" t="s">
        <v>249</v>
      </c>
      <c r="C271" s="4" t="str">
        <f>"符源原"</f>
        <v>符源原</v>
      </c>
      <c r="D271" s="3" t="s">
        <v>256</v>
      </c>
    </row>
    <row r="272" ht="30" customHeight="1" spans="1:4">
      <c r="A272" s="3">
        <v>270</v>
      </c>
      <c r="B272" s="4" t="s">
        <v>249</v>
      </c>
      <c r="C272" s="4" t="str">
        <f>"王晓"</f>
        <v>王晓</v>
      </c>
      <c r="D272" s="3" t="s">
        <v>257</v>
      </c>
    </row>
    <row r="273" ht="30" customHeight="1" spans="1:4">
      <c r="A273" s="3">
        <v>271</v>
      </c>
      <c r="B273" s="4" t="s">
        <v>249</v>
      </c>
      <c r="C273" s="4" t="str">
        <f>"王坤"</f>
        <v>王坤</v>
      </c>
      <c r="D273" s="3" t="s">
        <v>258</v>
      </c>
    </row>
    <row r="274" ht="30" customHeight="1" spans="1:4">
      <c r="A274" s="3">
        <v>272</v>
      </c>
      <c r="B274" s="4" t="s">
        <v>249</v>
      </c>
      <c r="C274" s="4" t="str">
        <f>"赵华凯"</f>
        <v>赵华凯</v>
      </c>
      <c r="D274" s="3" t="s">
        <v>259</v>
      </c>
    </row>
    <row r="275" ht="30" customHeight="1" spans="1:4">
      <c r="A275" s="3">
        <v>273</v>
      </c>
      <c r="B275" s="4" t="s">
        <v>249</v>
      </c>
      <c r="C275" s="4" t="str">
        <f>"关亚婷"</f>
        <v>关亚婷</v>
      </c>
      <c r="D275" s="3" t="s">
        <v>260</v>
      </c>
    </row>
    <row r="276" ht="30" customHeight="1" spans="1:4">
      <c r="A276" s="3">
        <v>274</v>
      </c>
      <c r="B276" s="4" t="s">
        <v>261</v>
      </c>
      <c r="C276" s="4" t="str">
        <f>"孙金娣"</f>
        <v>孙金娣</v>
      </c>
      <c r="D276" s="3" t="s">
        <v>262</v>
      </c>
    </row>
    <row r="277" ht="30" customHeight="1" spans="1:4">
      <c r="A277" s="3">
        <v>275</v>
      </c>
      <c r="B277" s="4" t="s">
        <v>261</v>
      </c>
      <c r="C277" s="4" t="str">
        <f>"陈志安"</f>
        <v>陈志安</v>
      </c>
      <c r="D277" s="3" t="s">
        <v>263</v>
      </c>
    </row>
    <row r="278" ht="30" customHeight="1" spans="1:4">
      <c r="A278" s="3">
        <v>276</v>
      </c>
      <c r="B278" s="4" t="s">
        <v>261</v>
      </c>
      <c r="C278" s="4" t="str">
        <f>"党秋侠"</f>
        <v>党秋侠</v>
      </c>
      <c r="D278" s="3" t="s">
        <v>264</v>
      </c>
    </row>
    <row r="279" ht="30" customHeight="1" spans="1:4">
      <c r="A279" s="3">
        <v>277</v>
      </c>
      <c r="B279" s="4" t="s">
        <v>261</v>
      </c>
      <c r="C279" s="4" t="str">
        <f>"祝菁露"</f>
        <v>祝菁露</v>
      </c>
      <c r="D279" s="3" t="s">
        <v>265</v>
      </c>
    </row>
    <row r="280" ht="30" customHeight="1" spans="1:4">
      <c r="A280" s="3">
        <v>278</v>
      </c>
      <c r="B280" s="4" t="s">
        <v>261</v>
      </c>
      <c r="C280" s="4" t="str">
        <f>"熊宗芳"</f>
        <v>熊宗芳</v>
      </c>
      <c r="D280" s="3" t="s">
        <v>266</v>
      </c>
    </row>
    <row r="281" ht="30" customHeight="1" spans="1:4">
      <c r="A281" s="3">
        <v>279</v>
      </c>
      <c r="B281" s="4" t="s">
        <v>267</v>
      </c>
      <c r="C281" s="4" t="str">
        <f>"王花"</f>
        <v>王花</v>
      </c>
      <c r="D281" s="3" t="s">
        <v>268</v>
      </c>
    </row>
    <row r="282" ht="30" customHeight="1" spans="1:4">
      <c r="A282" s="3">
        <v>280</v>
      </c>
      <c r="B282" s="4" t="s">
        <v>267</v>
      </c>
      <c r="C282" s="4" t="str">
        <f>"符玉美"</f>
        <v>符玉美</v>
      </c>
      <c r="D282" s="3" t="s">
        <v>269</v>
      </c>
    </row>
    <row r="283" ht="30" customHeight="1" spans="1:4">
      <c r="A283" s="3">
        <v>281</v>
      </c>
      <c r="B283" s="4" t="s">
        <v>267</v>
      </c>
      <c r="C283" s="4" t="str">
        <f>"钟飞燕"</f>
        <v>钟飞燕</v>
      </c>
      <c r="D283" s="3" t="s">
        <v>270</v>
      </c>
    </row>
    <row r="284" ht="30" customHeight="1" spans="1:4">
      <c r="A284" s="3">
        <v>282</v>
      </c>
      <c r="B284" s="4" t="s">
        <v>267</v>
      </c>
      <c r="C284" s="4" t="str">
        <f>"林明珍"</f>
        <v>林明珍</v>
      </c>
      <c r="D284" s="3" t="s">
        <v>271</v>
      </c>
    </row>
    <row r="285" ht="30" customHeight="1" spans="1:4">
      <c r="A285" s="3">
        <v>283</v>
      </c>
      <c r="B285" s="4" t="s">
        <v>267</v>
      </c>
      <c r="C285" s="4" t="str">
        <f>"邢芳"</f>
        <v>邢芳</v>
      </c>
      <c r="D285" s="3" t="s">
        <v>272</v>
      </c>
    </row>
    <row r="286" ht="30" customHeight="1" spans="1:4">
      <c r="A286" s="3">
        <v>284</v>
      </c>
      <c r="B286" s="4" t="s">
        <v>267</v>
      </c>
      <c r="C286" s="4" t="str">
        <f>"文昌娜"</f>
        <v>文昌娜</v>
      </c>
      <c r="D286" s="3" t="s">
        <v>273</v>
      </c>
    </row>
    <row r="287" ht="30" customHeight="1" spans="1:4">
      <c r="A287" s="3">
        <v>285</v>
      </c>
      <c r="B287" s="4" t="s">
        <v>267</v>
      </c>
      <c r="C287" s="4" t="str">
        <f>"聂倩文"</f>
        <v>聂倩文</v>
      </c>
      <c r="D287" s="3" t="s">
        <v>274</v>
      </c>
    </row>
    <row r="288" ht="30" customHeight="1" spans="1:4">
      <c r="A288" s="3">
        <v>286</v>
      </c>
      <c r="B288" s="4" t="s">
        <v>267</v>
      </c>
      <c r="C288" s="4" t="str">
        <f>"谢盼"</f>
        <v>谢盼</v>
      </c>
      <c r="D288" s="3" t="s">
        <v>275</v>
      </c>
    </row>
    <row r="289" ht="30" customHeight="1" spans="1:4">
      <c r="A289" s="3">
        <v>287</v>
      </c>
      <c r="B289" s="4" t="s">
        <v>267</v>
      </c>
      <c r="C289" s="4" t="str">
        <f>"何姗姗"</f>
        <v>何姗姗</v>
      </c>
      <c r="D289" s="3" t="s">
        <v>276</v>
      </c>
    </row>
    <row r="290" ht="30" customHeight="1" spans="1:4">
      <c r="A290" s="3">
        <v>288</v>
      </c>
      <c r="B290" s="4" t="s">
        <v>277</v>
      </c>
      <c r="C290" s="4" t="str">
        <f>"赵文君"</f>
        <v>赵文君</v>
      </c>
      <c r="D290" s="3" t="s">
        <v>278</v>
      </c>
    </row>
    <row r="291" ht="30" customHeight="1" spans="1:4">
      <c r="A291" s="3">
        <v>289</v>
      </c>
      <c r="B291" s="4" t="s">
        <v>277</v>
      </c>
      <c r="C291" s="4" t="str">
        <f>"王瑞"</f>
        <v>王瑞</v>
      </c>
      <c r="D291" s="3" t="s">
        <v>279</v>
      </c>
    </row>
    <row r="292" ht="30" customHeight="1" spans="1:4">
      <c r="A292" s="3">
        <v>290</v>
      </c>
      <c r="B292" s="4" t="s">
        <v>277</v>
      </c>
      <c r="C292" s="4" t="str">
        <f>"冯娜"</f>
        <v>冯娜</v>
      </c>
      <c r="D292" s="3" t="s">
        <v>280</v>
      </c>
    </row>
    <row r="293" ht="30" customHeight="1" spans="1:4">
      <c r="A293" s="3">
        <v>291</v>
      </c>
      <c r="B293" s="4" t="s">
        <v>277</v>
      </c>
      <c r="C293" s="4" t="str">
        <f>"唐盼盼"</f>
        <v>唐盼盼</v>
      </c>
      <c r="D293" s="3" t="s">
        <v>281</v>
      </c>
    </row>
    <row r="294" ht="30" customHeight="1" spans="1:4">
      <c r="A294" s="3">
        <v>292</v>
      </c>
      <c r="B294" s="4" t="s">
        <v>277</v>
      </c>
      <c r="C294" s="4" t="str">
        <f>"陈硕悦"</f>
        <v>陈硕悦</v>
      </c>
      <c r="D294" s="3" t="s">
        <v>282</v>
      </c>
    </row>
    <row r="295" ht="30" customHeight="1" spans="1:4">
      <c r="A295" s="3">
        <v>293</v>
      </c>
      <c r="B295" s="4" t="s">
        <v>277</v>
      </c>
      <c r="C295" s="4" t="str">
        <f>"鄂春凝"</f>
        <v>鄂春凝</v>
      </c>
      <c r="D295" s="3" t="s">
        <v>283</v>
      </c>
    </row>
    <row r="296" ht="30" customHeight="1" spans="1:4">
      <c r="A296" s="3">
        <v>294</v>
      </c>
      <c r="B296" s="4" t="s">
        <v>277</v>
      </c>
      <c r="C296" s="4" t="str">
        <f>"刘一凡"</f>
        <v>刘一凡</v>
      </c>
      <c r="D296" s="3" t="s">
        <v>284</v>
      </c>
    </row>
    <row r="297" ht="30" customHeight="1" spans="1:4">
      <c r="A297" s="3">
        <v>295</v>
      </c>
      <c r="B297" s="4" t="s">
        <v>277</v>
      </c>
      <c r="C297" s="4" t="str">
        <f>"李应恩"</f>
        <v>李应恩</v>
      </c>
      <c r="D297" s="3" t="s">
        <v>285</v>
      </c>
    </row>
    <row r="298" ht="30" customHeight="1" spans="1:4">
      <c r="A298" s="3">
        <v>296</v>
      </c>
      <c r="B298" s="4" t="s">
        <v>277</v>
      </c>
      <c r="C298" s="4" t="str">
        <f>"莫小翠"</f>
        <v>莫小翠</v>
      </c>
      <c r="D298" s="3" t="s">
        <v>286</v>
      </c>
    </row>
    <row r="299" ht="30" customHeight="1" spans="1:4">
      <c r="A299" s="3">
        <v>297</v>
      </c>
      <c r="B299" s="4" t="s">
        <v>287</v>
      </c>
      <c r="C299" s="4" t="str">
        <f>"张琪"</f>
        <v>张琪</v>
      </c>
      <c r="D299" s="3" t="s">
        <v>288</v>
      </c>
    </row>
    <row r="300" ht="30" customHeight="1" spans="1:4">
      <c r="A300" s="3">
        <v>298</v>
      </c>
      <c r="B300" s="4" t="s">
        <v>287</v>
      </c>
      <c r="C300" s="4" t="str">
        <f>"欧乾静"</f>
        <v>欧乾静</v>
      </c>
      <c r="D300" s="3" t="s">
        <v>289</v>
      </c>
    </row>
    <row r="301" ht="30" customHeight="1" spans="1:4">
      <c r="A301" s="3">
        <v>299</v>
      </c>
      <c r="B301" s="4" t="s">
        <v>287</v>
      </c>
      <c r="C301" s="4" t="str">
        <f>"许鑫聪"</f>
        <v>许鑫聪</v>
      </c>
      <c r="D301" s="3" t="s">
        <v>290</v>
      </c>
    </row>
    <row r="302" ht="30" customHeight="1" spans="1:4">
      <c r="A302" s="3">
        <v>300</v>
      </c>
      <c r="B302" s="4" t="s">
        <v>287</v>
      </c>
      <c r="C302" s="4" t="str">
        <f>"陈家娜"</f>
        <v>陈家娜</v>
      </c>
      <c r="D302" s="3" t="s">
        <v>291</v>
      </c>
    </row>
    <row r="303" ht="30" customHeight="1" spans="1:4">
      <c r="A303" s="3">
        <v>301</v>
      </c>
      <c r="B303" s="4" t="s">
        <v>287</v>
      </c>
      <c r="C303" s="4" t="str">
        <f>"曾镜睿"</f>
        <v>曾镜睿</v>
      </c>
      <c r="D303" s="3" t="s">
        <v>292</v>
      </c>
    </row>
    <row r="304" ht="30" customHeight="1" spans="1:4">
      <c r="A304" s="3">
        <v>302</v>
      </c>
      <c r="B304" s="4" t="s">
        <v>287</v>
      </c>
      <c r="C304" s="4" t="str">
        <f>"王书根"</f>
        <v>王书根</v>
      </c>
      <c r="D304" s="3" t="s">
        <v>239</v>
      </c>
    </row>
    <row r="305" ht="30" customHeight="1" spans="1:4">
      <c r="A305" s="3">
        <v>303</v>
      </c>
      <c r="B305" s="4" t="s">
        <v>287</v>
      </c>
      <c r="C305" s="4" t="str">
        <f>"王欣慧"</f>
        <v>王欣慧</v>
      </c>
      <c r="D305" s="3" t="s">
        <v>293</v>
      </c>
    </row>
    <row r="306" ht="30" customHeight="1" spans="1:4">
      <c r="A306" s="3">
        <v>304</v>
      </c>
      <c r="B306" s="4" t="s">
        <v>287</v>
      </c>
      <c r="C306" s="4" t="str">
        <f>"周晶晶"</f>
        <v>周晶晶</v>
      </c>
      <c r="D306" s="3" t="s">
        <v>294</v>
      </c>
    </row>
    <row r="307" ht="30" customHeight="1" spans="1:4">
      <c r="A307" s="3">
        <v>305</v>
      </c>
      <c r="B307" s="4" t="s">
        <v>287</v>
      </c>
      <c r="C307" s="4" t="str">
        <f>"郑家愉"</f>
        <v>郑家愉</v>
      </c>
      <c r="D307" s="3" t="s">
        <v>295</v>
      </c>
    </row>
    <row r="308" ht="30" customHeight="1" spans="1:4">
      <c r="A308" s="3">
        <v>306</v>
      </c>
      <c r="B308" s="4" t="s">
        <v>287</v>
      </c>
      <c r="C308" s="4" t="str">
        <f>"李佳艺"</f>
        <v>李佳艺</v>
      </c>
      <c r="D308" s="3" t="s">
        <v>296</v>
      </c>
    </row>
    <row r="309" ht="30" customHeight="1" spans="1:4">
      <c r="A309" s="3">
        <v>307</v>
      </c>
      <c r="B309" s="4" t="s">
        <v>287</v>
      </c>
      <c r="C309" s="4" t="str">
        <f>"姚金秀"</f>
        <v>姚金秀</v>
      </c>
      <c r="D309" s="3" t="s">
        <v>297</v>
      </c>
    </row>
    <row r="310" ht="30" customHeight="1" spans="1:4">
      <c r="A310" s="3">
        <v>308</v>
      </c>
      <c r="B310" s="4" t="s">
        <v>287</v>
      </c>
      <c r="C310" s="4" t="str">
        <f>"吴剑花"</f>
        <v>吴剑花</v>
      </c>
      <c r="D310" s="3" t="s">
        <v>298</v>
      </c>
    </row>
    <row r="311" ht="30" customHeight="1" spans="1:4">
      <c r="A311" s="3">
        <v>309</v>
      </c>
      <c r="B311" s="4" t="s">
        <v>287</v>
      </c>
      <c r="C311" s="4" t="str">
        <f>"文真燕"</f>
        <v>文真燕</v>
      </c>
      <c r="D311" s="3" t="s">
        <v>299</v>
      </c>
    </row>
    <row r="312" ht="30" customHeight="1" spans="1:4">
      <c r="A312" s="3">
        <v>310</v>
      </c>
      <c r="B312" s="4" t="s">
        <v>287</v>
      </c>
      <c r="C312" s="4" t="str">
        <f>"容健巧"</f>
        <v>容健巧</v>
      </c>
      <c r="D312" s="3" t="s">
        <v>300</v>
      </c>
    </row>
    <row r="313" ht="30" customHeight="1" spans="1:4">
      <c r="A313" s="3">
        <v>311</v>
      </c>
      <c r="B313" s="4" t="s">
        <v>287</v>
      </c>
      <c r="C313" s="4" t="str">
        <f>"张桐嘉"</f>
        <v>张桐嘉</v>
      </c>
      <c r="D313" s="3" t="s">
        <v>301</v>
      </c>
    </row>
    <row r="314" ht="30" customHeight="1" spans="1:4">
      <c r="A314" s="3">
        <v>312</v>
      </c>
      <c r="B314" s="4" t="s">
        <v>287</v>
      </c>
      <c r="C314" s="4" t="str">
        <f>"陈思佳"</f>
        <v>陈思佳</v>
      </c>
      <c r="D314" s="3" t="s">
        <v>302</v>
      </c>
    </row>
    <row r="315" ht="30" customHeight="1" spans="1:4">
      <c r="A315" s="3">
        <v>313</v>
      </c>
      <c r="B315" s="4" t="s">
        <v>287</v>
      </c>
      <c r="C315" s="4" t="str">
        <f>"陈金霞"</f>
        <v>陈金霞</v>
      </c>
      <c r="D315" s="3" t="s">
        <v>303</v>
      </c>
    </row>
    <row r="316" ht="30" customHeight="1" spans="1:4">
      <c r="A316" s="3">
        <v>314</v>
      </c>
      <c r="B316" s="4" t="s">
        <v>287</v>
      </c>
      <c r="C316" s="4" t="str">
        <f>"牛庆楦"</f>
        <v>牛庆楦</v>
      </c>
      <c r="D316" s="3" t="s">
        <v>304</v>
      </c>
    </row>
    <row r="317" ht="30" customHeight="1" spans="1:4">
      <c r="A317" s="3">
        <v>315</v>
      </c>
      <c r="B317" s="4" t="s">
        <v>287</v>
      </c>
      <c r="C317" s="4" t="str">
        <f>"陈海欣"</f>
        <v>陈海欣</v>
      </c>
      <c r="D317" s="3" t="s">
        <v>305</v>
      </c>
    </row>
    <row r="318" ht="30" customHeight="1" spans="1:4">
      <c r="A318" s="3">
        <v>316</v>
      </c>
      <c r="B318" s="4" t="s">
        <v>287</v>
      </c>
      <c r="C318" s="4" t="str">
        <f>"吴锐君"</f>
        <v>吴锐君</v>
      </c>
      <c r="D318" s="3" t="s">
        <v>306</v>
      </c>
    </row>
    <row r="319" ht="30" customHeight="1" spans="1:4">
      <c r="A319" s="3">
        <v>317</v>
      </c>
      <c r="B319" s="4" t="s">
        <v>287</v>
      </c>
      <c r="C319" s="4" t="str">
        <f>"符梦云"</f>
        <v>符梦云</v>
      </c>
      <c r="D319" s="3" t="s">
        <v>307</v>
      </c>
    </row>
    <row r="320" ht="30" customHeight="1" spans="1:4">
      <c r="A320" s="3">
        <v>318</v>
      </c>
      <c r="B320" s="4" t="s">
        <v>287</v>
      </c>
      <c r="C320" s="4" t="str">
        <f>"黎俏娜"</f>
        <v>黎俏娜</v>
      </c>
      <c r="D320" s="3" t="s">
        <v>308</v>
      </c>
    </row>
    <row r="321" ht="30" customHeight="1" spans="1:4">
      <c r="A321" s="3">
        <v>319</v>
      </c>
      <c r="B321" s="4" t="s">
        <v>287</v>
      </c>
      <c r="C321" s="4" t="str">
        <f>"林圆圆"</f>
        <v>林圆圆</v>
      </c>
      <c r="D321" s="3" t="s">
        <v>309</v>
      </c>
    </row>
    <row r="322" ht="30" customHeight="1" spans="1:4">
      <c r="A322" s="3">
        <v>320</v>
      </c>
      <c r="B322" s="4" t="s">
        <v>287</v>
      </c>
      <c r="C322" s="4" t="str">
        <f>"李玟"</f>
        <v>李玟</v>
      </c>
      <c r="D322" s="3" t="s">
        <v>310</v>
      </c>
    </row>
    <row r="323" ht="30" customHeight="1" spans="1:4">
      <c r="A323" s="3">
        <v>321</v>
      </c>
      <c r="B323" s="4" t="s">
        <v>287</v>
      </c>
      <c r="C323" s="4" t="str">
        <f>"邢敏"</f>
        <v>邢敏</v>
      </c>
      <c r="D323" s="3" t="s">
        <v>311</v>
      </c>
    </row>
    <row r="324" ht="30" customHeight="1" spans="1:4">
      <c r="A324" s="3">
        <v>322</v>
      </c>
      <c r="B324" s="4" t="s">
        <v>287</v>
      </c>
      <c r="C324" s="4" t="str">
        <f>"陈晶瑜"</f>
        <v>陈晶瑜</v>
      </c>
      <c r="D324" s="3" t="s">
        <v>312</v>
      </c>
    </row>
    <row r="325" ht="30" customHeight="1" spans="1:4">
      <c r="A325" s="3">
        <v>323</v>
      </c>
      <c r="B325" s="4" t="s">
        <v>287</v>
      </c>
      <c r="C325" s="4" t="str">
        <f>"林丹丹"</f>
        <v>林丹丹</v>
      </c>
      <c r="D325" s="3" t="s">
        <v>273</v>
      </c>
    </row>
    <row r="326" ht="30" customHeight="1" spans="1:4">
      <c r="A326" s="3">
        <v>324</v>
      </c>
      <c r="B326" s="4" t="s">
        <v>287</v>
      </c>
      <c r="C326" s="4" t="str">
        <f>"虞晴"</f>
        <v>虞晴</v>
      </c>
      <c r="D326" s="3" t="s">
        <v>186</v>
      </c>
    </row>
    <row r="327" ht="30" customHeight="1" spans="1:4">
      <c r="A327" s="3">
        <v>325</v>
      </c>
      <c r="B327" s="4" t="s">
        <v>287</v>
      </c>
      <c r="C327" s="4" t="str">
        <f>"王宇"</f>
        <v>王宇</v>
      </c>
      <c r="D327" s="3" t="s">
        <v>313</v>
      </c>
    </row>
    <row r="328" ht="30" customHeight="1" spans="1:4">
      <c r="A328" s="3">
        <v>326</v>
      </c>
      <c r="B328" s="4" t="s">
        <v>314</v>
      </c>
      <c r="C328" s="4" t="str">
        <f>"王晓丹"</f>
        <v>王晓丹</v>
      </c>
      <c r="D328" s="3" t="s">
        <v>315</v>
      </c>
    </row>
    <row r="329" ht="30" customHeight="1" spans="1:4">
      <c r="A329" s="3">
        <v>327</v>
      </c>
      <c r="B329" s="4" t="s">
        <v>314</v>
      </c>
      <c r="C329" s="4" t="str">
        <f>"黄慧靖"</f>
        <v>黄慧靖</v>
      </c>
      <c r="D329" s="3" t="s">
        <v>316</v>
      </c>
    </row>
    <row r="330" ht="30" customHeight="1" spans="1:4">
      <c r="A330" s="3">
        <v>328</v>
      </c>
      <c r="B330" s="4" t="s">
        <v>314</v>
      </c>
      <c r="C330" s="4" t="str">
        <f>"刘晓敏"</f>
        <v>刘晓敏</v>
      </c>
      <c r="D330" s="3" t="s">
        <v>317</v>
      </c>
    </row>
    <row r="331" ht="30" customHeight="1" spans="1:4">
      <c r="A331" s="3">
        <v>329</v>
      </c>
      <c r="B331" s="4" t="s">
        <v>314</v>
      </c>
      <c r="C331" s="4" t="str">
        <f>"李小小"</f>
        <v>李小小</v>
      </c>
      <c r="D331" s="3" t="s">
        <v>318</v>
      </c>
    </row>
    <row r="332" ht="30" customHeight="1" spans="1:4">
      <c r="A332" s="3">
        <v>330</v>
      </c>
      <c r="B332" s="4" t="s">
        <v>314</v>
      </c>
      <c r="C332" s="4" t="str">
        <f>"杨果"</f>
        <v>杨果</v>
      </c>
      <c r="D332" s="3" t="s">
        <v>319</v>
      </c>
    </row>
    <row r="333" ht="30" customHeight="1" spans="1:4">
      <c r="A333" s="3">
        <v>331</v>
      </c>
      <c r="B333" s="4" t="s">
        <v>314</v>
      </c>
      <c r="C333" s="4" t="str">
        <f>"邱惠婷"</f>
        <v>邱惠婷</v>
      </c>
      <c r="D333" s="3" t="s">
        <v>299</v>
      </c>
    </row>
    <row r="334" ht="30" customHeight="1" spans="1:4">
      <c r="A334" s="3">
        <v>332</v>
      </c>
      <c r="B334" s="4" t="s">
        <v>314</v>
      </c>
      <c r="C334" s="4" t="str">
        <f>"黄微微"</f>
        <v>黄微微</v>
      </c>
      <c r="D334" s="3" t="s">
        <v>320</v>
      </c>
    </row>
    <row r="335" ht="30" customHeight="1" spans="1:4">
      <c r="A335" s="3">
        <v>333</v>
      </c>
      <c r="B335" s="4" t="s">
        <v>321</v>
      </c>
      <c r="C335" s="4" t="str">
        <f>"林师云"</f>
        <v>林师云</v>
      </c>
      <c r="D335" s="3" t="s">
        <v>322</v>
      </c>
    </row>
    <row r="336" ht="30" customHeight="1" spans="1:4">
      <c r="A336" s="3">
        <v>334</v>
      </c>
      <c r="B336" s="4" t="s">
        <v>321</v>
      </c>
      <c r="C336" s="4" t="str">
        <f>"黄阿芳"</f>
        <v>黄阿芳</v>
      </c>
      <c r="D336" s="3" t="s">
        <v>323</v>
      </c>
    </row>
    <row r="337" ht="30" customHeight="1" spans="1:4">
      <c r="A337" s="3">
        <v>335</v>
      </c>
      <c r="B337" s="4" t="s">
        <v>321</v>
      </c>
      <c r="C337" s="4" t="str">
        <f>"张春雨"</f>
        <v>张春雨</v>
      </c>
      <c r="D337" s="3" t="s">
        <v>324</v>
      </c>
    </row>
    <row r="338" ht="30" customHeight="1" spans="1:4">
      <c r="A338" s="3">
        <v>336</v>
      </c>
      <c r="B338" s="4" t="s">
        <v>321</v>
      </c>
      <c r="C338" s="4" t="str">
        <f>"佟秋谊"</f>
        <v>佟秋谊</v>
      </c>
      <c r="D338" s="3" t="s">
        <v>325</v>
      </c>
    </row>
    <row r="339" ht="30" customHeight="1" spans="1:4">
      <c r="A339" s="3">
        <v>337</v>
      </c>
      <c r="B339" s="4" t="s">
        <v>321</v>
      </c>
      <c r="C339" s="4" t="str">
        <f>"王素媚"</f>
        <v>王素媚</v>
      </c>
      <c r="D339" s="3" t="s">
        <v>326</v>
      </c>
    </row>
    <row r="340" ht="30" customHeight="1" spans="1:4">
      <c r="A340" s="3">
        <v>338</v>
      </c>
      <c r="B340" s="4" t="s">
        <v>321</v>
      </c>
      <c r="C340" s="4" t="str">
        <f>"石文霞"</f>
        <v>石文霞</v>
      </c>
      <c r="D340" s="3" t="s">
        <v>327</v>
      </c>
    </row>
    <row r="341" ht="30" customHeight="1" spans="1:4">
      <c r="A341" s="3">
        <v>339</v>
      </c>
      <c r="B341" s="4" t="s">
        <v>321</v>
      </c>
      <c r="C341" s="4" t="str">
        <f>"周神菊"</f>
        <v>周神菊</v>
      </c>
      <c r="D341" s="3" t="s">
        <v>328</v>
      </c>
    </row>
    <row r="342" ht="30" customHeight="1" spans="1:4">
      <c r="A342" s="3">
        <v>340</v>
      </c>
      <c r="B342" s="4" t="s">
        <v>321</v>
      </c>
      <c r="C342" s="4" t="str">
        <f>"林晴"</f>
        <v>林晴</v>
      </c>
      <c r="D342" s="3" t="s">
        <v>329</v>
      </c>
    </row>
    <row r="343" ht="30" customHeight="1" spans="1:4">
      <c r="A343" s="3">
        <v>341</v>
      </c>
      <c r="B343" s="4" t="s">
        <v>321</v>
      </c>
      <c r="C343" s="4" t="str">
        <f>"陈丽娟"</f>
        <v>陈丽娟</v>
      </c>
      <c r="D343" s="3" t="s">
        <v>330</v>
      </c>
    </row>
    <row r="344" ht="30" customHeight="1" spans="1:4">
      <c r="A344" s="3">
        <v>342</v>
      </c>
      <c r="B344" s="4" t="s">
        <v>321</v>
      </c>
      <c r="C344" s="4" t="str">
        <f>"王虹丁"</f>
        <v>王虹丁</v>
      </c>
      <c r="D344" s="3" t="s">
        <v>295</v>
      </c>
    </row>
    <row r="345" ht="30" customHeight="1" spans="1:4">
      <c r="A345" s="3">
        <v>343</v>
      </c>
      <c r="B345" s="4" t="s">
        <v>321</v>
      </c>
      <c r="C345" s="4" t="str">
        <f>"郭巧玲"</f>
        <v>郭巧玲</v>
      </c>
      <c r="D345" s="3" t="s">
        <v>331</v>
      </c>
    </row>
    <row r="346" ht="30" customHeight="1" spans="1:4">
      <c r="A346" s="3">
        <v>344</v>
      </c>
      <c r="B346" s="4" t="s">
        <v>321</v>
      </c>
      <c r="C346" s="4" t="str">
        <f>"廖晓兰"</f>
        <v>廖晓兰</v>
      </c>
      <c r="D346" s="3" t="s">
        <v>332</v>
      </c>
    </row>
    <row r="347" ht="30" customHeight="1" spans="1:4">
      <c r="A347" s="3">
        <v>345</v>
      </c>
      <c r="B347" s="4" t="s">
        <v>321</v>
      </c>
      <c r="C347" s="4" t="str">
        <f>"王少玮"</f>
        <v>王少玮</v>
      </c>
      <c r="D347" s="3" t="s">
        <v>333</v>
      </c>
    </row>
    <row r="348" ht="30" customHeight="1" spans="1:4">
      <c r="A348" s="3">
        <v>346</v>
      </c>
      <c r="B348" s="4" t="s">
        <v>321</v>
      </c>
      <c r="C348" s="4" t="str">
        <f>"刘金玉"</f>
        <v>刘金玉</v>
      </c>
      <c r="D348" s="3" t="s">
        <v>334</v>
      </c>
    </row>
    <row r="349" ht="30" customHeight="1" spans="1:4">
      <c r="A349" s="3">
        <v>347</v>
      </c>
      <c r="B349" s="4" t="s">
        <v>335</v>
      </c>
      <c r="C349" s="4" t="str">
        <f>"姚彬"</f>
        <v>姚彬</v>
      </c>
      <c r="D349" s="3" t="s">
        <v>336</v>
      </c>
    </row>
    <row r="350" ht="30" customHeight="1" spans="1:4">
      <c r="A350" s="3">
        <v>348</v>
      </c>
      <c r="B350" s="4" t="s">
        <v>335</v>
      </c>
      <c r="C350" s="4" t="str">
        <f>"谢丽斯"</f>
        <v>谢丽斯</v>
      </c>
      <c r="D350" s="3" t="s">
        <v>235</v>
      </c>
    </row>
    <row r="351" ht="30" customHeight="1" spans="1:4">
      <c r="A351" s="3">
        <v>349</v>
      </c>
      <c r="B351" s="4" t="s">
        <v>335</v>
      </c>
      <c r="C351" s="4" t="str">
        <f>"袁钟义"</f>
        <v>袁钟义</v>
      </c>
      <c r="D351" s="3" t="s">
        <v>337</v>
      </c>
    </row>
    <row r="352" ht="30" customHeight="1" spans="1:4">
      <c r="A352" s="3">
        <v>350</v>
      </c>
      <c r="B352" s="4" t="s">
        <v>335</v>
      </c>
      <c r="C352" s="4" t="str">
        <f>"王乙妃"</f>
        <v>王乙妃</v>
      </c>
      <c r="D352" s="3" t="s">
        <v>297</v>
      </c>
    </row>
    <row r="353" ht="30" customHeight="1" spans="1:4">
      <c r="A353" s="3">
        <v>351</v>
      </c>
      <c r="B353" s="4" t="s">
        <v>335</v>
      </c>
      <c r="C353" s="4" t="str">
        <f>"胡璇"</f>
        <v>胡璇</v>
      </c>
      <c r="D353" s="3" t="s">
        <v>338</v>
      </c>
    </row>
    <row r="354" ht="30" customHeight="1" spans="1:4">
      <c r="A354" s="3">
        <v>352</v>
      </c>
      <c r="B354" s="4" t="s">
        <v>335</v>
      </c>
      <c r="C354" s="4" t="str">
        <f>"李长棉"</f>
        <v>李长棉</v>
      </c>
      <c r="D354" s="3" t="s">
        <v>339</v>
      </c>
    </row>
    <row r="355" ht="30" customHeight="1" spans="1:4">
      <c r="A355" s="3">
        <v>353</v>
      </c>
      <c r="B355" s="4" t="s">
        <v>335</v>
      </c>
      <c r="C355" s="4" t="str">
        <f>"王菲"</f>
        <v>王菲</v>
      </c>
      <c r="D355" s="3" t="s">
        <v>340</v>
      </c>
    </row>
    <row r="356" ht="30" customHeight="1" spans="1:4">
      <c r="A356" s="3">
        <v>354</v>
      </c>
      <c r="B356" s="4" t="s">
        <v>341</v>
      </c>
      <c r="C356" s="4" t="str">
        <f>"董思思"</f>
        <v>董思思</v>
      </c>
      <c r="D356" s="3" t="s">
        <v>342</v>
      </c>
    </row>
    <row r="357" ht="30" customHeight="1" spans="1:4">
      <c r="A357" s="3">
        <v>355</v>
      </c>
      <c r="B357" s="4" t="s">
        <v>341</v>
      </c>
      <c r="C357" s="4" t="str">
        <f>"赵祖蓉"</f>
        <v>赵祖蓉</v>
      </c>
      <c r="D357" s="3" t="s">
        <v>343</v>
      </c>
    </row>
    <row r="358" ht="30" customHeight="1" spans="1:4">
      <c r="A358" s="3">
        <v>356</v>
      </c>
      <c r="B358" s="4" t="s">
        <v>341</v>
      </c>
      <c r="C358" s="4" t="str">
        <f>"符利静"</f>
        <v>符利静</v>
      </c>
      <c r="D358" s="3" t="s">
        <v>344</v>
      </c>
    </row>
    <row r="359" ht="30" customHeight="1" spans="1:4">
      <c r="A359" s="3">
        <v>357</v>
      </c>
      <c r="B359" s="4" t="s">
        <v>341</v>
      </c>
      <c r="C359" s="4" t="str">
        <f>"钟冰"</f>
        <v>钟冰</v>
      </c>
      <c r="D359" s="3" t="s">
        <v>345</v>
      </c>
    </row>
    <row r="360" ht="30" customHeight="1" spans="1:4">
      <c r="A360" s="3">
        <v>358</v>
      </c>
      <c r="B360" s="4" t="s">
        <v>341</v>
      </c>
      <c r="C360" s="4" t="str">
        <f>"符春草"</f>
        <v>符春草</v>
      </c>
      <c r="D360" s="3" t="s">
        <v>206</v>
      </c>
    </row>
    <row r="361" ht="30" customHeight="1" spans="1:4">
      <c r="A361" s="3">
        <v>359</v>
      </c>
      <c r="B361" s="4" t="s">
        <v>341</v>
      </c>
      <c r="C361" s="4" t="str">
        <f>"罗天蝉"</f>
        <v>罗天蝉</v>
      </c>
      <c r="D361" s="3" t="s">
        <v>346</v>
      </c>
    </row>
    <row r="362" ht="30" customHeight="1" spans="1:4">
      <c r="A362" s="3">
        <v>360</v>
      </c>
      <c r="B362" s="4" t="s">
        <v>341</v>
      </c>
      <c r="C362" s="4" t="str">
        <f>"林靓娱"</f>
        <v>林靓娱</v>
      </c>
      <c r="D362" s="3" t="s">
        <v>347</v>
      </c>
    </row>
    <row r="363" ht="30" customHeight="1" spans="1:4">
      <c r="A363" s="3">
        <v>361</v>
      </c>
      <c r="B363" s="4" t="s">
        <v>341</v>
      </c>
      <c r="C363" s="4" t="str">
        <f>"肖彬彬"</f>
        <v>肖彬彬</v>
      </c>
      <c r="D363" s="3" t="s">
        <v>348</v>
      </c>
    </row>
    <row r="364" ht="30" customHeight="1" spans="1:4">
      <c r="A364" s="3">
        <v>362</v>
      </c>
      <c r="B364" s="4" t="s">
        <v>341</v>
      </c>
      <c r="C364" s="4" t="str">
        <f>"蔡婷婷"</f>
        <v>蔡婷婷</v>
      </c>
      <c r="D364" s="3" t="s">
        <v>349</v>
      </c>
    </row>
    <row r="365" ht="30" customHeight="1" spans="1:4">
      <c r="A365" s="3">
        <v>363</v>
      </c>
      <c r="B365" s="4" t="s">
        <v>350</v>
      </c>
      <c r="C365" s="4" t="str">
        <f>"符达遥"</f>
        <v>符达遥</v>
      </c>
      <c r="D365" s="3" t="s">
        <v>351</v>
      </c>
    </row>
    <row r="366" ht="30" customHeight="1" spans="1:4">
      <c r="A366" s="3">
        <v>364</v>
      </c>
      <c r="B366" s="4" t="s">
        <v>350</v>
      </c>
      <c r="C366" s="4" t="str">
        <f>"蔡希雪"</f>
        <v>蔡希雪</v>
      </c>
      <c r="D366" s="3" t="s">
        <v>352</v>
      </c>
    </row>
    <row r="367" ht="30" customHeight="1" spans="1:4">
      <c r="A367" s="3">
        <v>365</v>
      </c>
      <c r="B367" s="4" t="s">
        <v>350</v>
      </c>
      <c r="C367" s="4" t="str">
        <f>"吴雅婷"</f>
        <v>吴雅婷</v>
      </c>
      <c r="D367" s="3" t="s">
        <v>353</v>
      </c>
    </row>
    <row r="368" ht="30" customHeight="1" spans="1:4">
      <c r="A368" s="3">
        <v>366</v>
      </c>
      <c r="B368" s="4" t="s">
        <v>354</v>
      </c>
      <c r="C368" s="4" t="str">
        <f>"陈肖侣"</f>
        <v>陈肖侣</v>
      </c>
      <c r="D368" s="3" t="s">
        <v>355</v>
      </c>
    </row>
    <row r="369" ht="30" customHeight="1" spans="1:4">
      <c r="A369" s="3">
        <v>367</v>
      </c>
      <c r="B369" s="4" t="s">
        <v>354</v>
      </c>
      <c r="C369" s="4" t="str">
        <f>"李小闪"</f>
        <v>李小闪</v>
      </c>
      <c r="D369" s="3" t="s">
        <v>356</v>
      </c>
    </row>
    <row r="370" ht="30" customHeight="1" spans="1:4">
      <c r="A370" s="3">
        <v>368</v>
      </c>
      <c r="B370" s="4" t="s">
        <v>354</v>
      </c>
      <c r="C370" s="4" t="str">
        <f>"冯慧玲"</f>
        <v>冯慧玲</v>
      </c>
      <c r="D370" s="3" t="s">
        <v>357</v>
      </c>
    </row>
    <row r="371" ht="30" customHeight="1" spans="1:4">
      <c r="A371" s="3">
        <v>369</v>
      </c>
      <c r="B371" s="4" t="s">
        <v>354</v>
      </c>
      <c r="C371" s="4" t="str">
        <f>"符锡樱"</f>
        <v>符锡樱</v>
      </c>
      <c r="D371" s="3" t="s">
        <v>52</v>
      </c>
    </row>
    <row r="372" ht="30" customHeight="1" spans="1:4">
      <c r="A372" s="3">
        <v>370</v>
      </c>
      <c r="B372" s="4" t="s">
        <v>354</v>
      </c>
      <c r="C372" s="4" t="str">
        <f>"王小翠"</f>
        <v>王小翠</v>
      </c>
      <c r="D372" s="3" t="s">
        <v>122</v>
      </c>
    </row>
    <row r="373" ht="30" customHeight="1" spans="1:4">
      <c r="A373" s="3">
        <v>371</v>
      </c>
      <c r="B373" s="4" t="s">
        <v>358</v>
      </c>
      <c r="C373" s="4" t="str">
        <f>"王歆悦"</f>
        <v>王歆悦</v>
      </c>
      <c r="D373" s="3" t="s">
        <v>359</v>
      </c>
    </row>
    <row r="374" ht="30" customHeight="1" spans="1:4">
      <c r="A374" s="3">
        <v>372</v>
      </c>
      <c r="B374" s="4" t="s">
        <v>358</v>
      </c>
      <c r="C374" s="4" t="str">
        <f>"王妃"</f>
        <v>王妃</v>
      </c>
      <c r="D374" s="3" t="s">
        <v>360</v>
      </c>
    </row>
    <row r="375" ht="30" customHeight="1" spans="1:4">
      <c r="A375" s="3">
        <v>373</v>
      </c>
      <c r="B375" s="4" t="s">
        <v>358</v>
      </c>
      <c r="C375" s="4" t="str">
        <f>"韦彩霞"</f>
        <v>韦彩霞</v>
      </c>
      <c r="D375" s="3" t="s">
        <v>361</v>
      </c>
    </row>
    <row r="376" ht="30" customHeight="1" spans="1:4">
      <c r="A376" s="3">
        <v>374</v>
      </c>
      <c r="B376" s="4" t="s">
        <v>358</v>
      </c>
      <c r="C376" s="4" t="str">
        <f>"周丹丹"</f>
        <v>周丹丹</v>
      </c>
      <c r="D376" s="3" t="s">
        <v>362</v>
      </c>
    </row>
    <row r="377" ht="30" customHeight="1" spans="1:4">
      <c r="A377" s="3">
        <v>375</v>
      </c>
      <c r="B377" s="4" t="s">
        <v>358</v>
      </c>
      <c r="C377" s="4" t="str">
        <f>"陈小小"</f>
        <v>陈小小</v>
      </c>
      <c r="D377" s="3" t="s">
        <v>363</v>
      </c>
    </row>
    <row r="378" ht="30" customHeight="1" spans="1:4">
      <c r="A378" s="3">
        <v>376</v>
      </c>
      <c r="B378" s="4" t="s">
        <v>358</v>
      </c>
      <c r="C378" s="4" t="str">
        <f>"王凤"</f>
        <v>王凤</v>
      </c>
      <c r="D378" s="3" t="s">
        <v>364</v>
      </c>
    </row>
    <row r="379" ht="30" customHeight="1" spans="1:4">
      <c r="A379" s="3">
        <v>377</v>
      </c>
      <c r="B379" s="4" t="s">
        <v>358</v>
      </c>
      <c r="C379" s="4" t="str">
        <f>"王婷"</f>
        <v>王婷</v>
      </c>
      <c r="D379" s="3" t="s">
        <v>365</v>
      </c>
    </row>
    <row r="380" ht="30" customHeight="1" spans="1:4">
      <c r="A380" s="3">
        <v>378</v>
      </c>
      <c r="B380" s="4" t="s">
        <v>358</v>
      </c>
      <c r="C380" s="4" t="str">
        <f>"林宝霞"</f>
        <v>林宝霞</v>
      </c>
      <c r="D380" s="3" t="s">
        <v>43</v>
      </c>
    </row>
    <row r="381" ht="30" customHeight="1" spans="1:4">
      <c r="A381" s="3">
        <v>379</v>
      </c>
      <c r="B381" s="4" t="s">
        <v>358</v>
      </c>
      <c r="C381" s="4" t="str">
        <f>"叶启香"</f>
        <v>叶启香</v>
      </c>
      <c r="D381" s="3" t="s">
        <v>366</v>
      </c>
    </row>
    <row r="382" ht="30" customHeight="1" spans="1:4">
      <c r="A382" s="3">
        <v>380</v>
      </c>
      <c r="B382" s="4" t="s">
        <v>358</v>
      </c>
      <c r="C382" s="4" t="str">
        <f>"林季花"</f>
        <v>林季花</v>
      </c>
      <c r="D382" s="3" t="s">
        <v>367</v>
      </c>
    </row>
    <row r="383" ht="30" customHeight="1" spans="1:4">
      <c r="A383" s="3">
        <v>381</v>
      </c>
      <c r="B383" s="4" t="s">
        <v>358</v>
      </c>
      <c r="C383" s="4" t="str">
        <f>"王慧珍"</f>
        <v>王慧珍</v>
      </c>
      <c r="D383" s="3" t="s">
        <v>368</v>
      </c>
    </row>
    <row r="384" ht="30" customHeight="1" spans="1:4">
      <c r="A384" s="3">
        <v>382</v>
      </c>
      <c r="B384" s="4" t="s">
        <v>358</v>
      </c>
      <c r="C384" s="4" t="str">
        <f>"符晓丹"</f>
        <v>符晓丹</v>
      </c>
      <c r="D384" s="3" t="s">
        <v>369</v>
      </c>
    </row>
    <row r="385" ht="30" customHeight="1" spans="1:4">
      <c r="A385" s="3">
        <v>383</v>
      </c>
      <c r="B385" s="4" t="s">
        <v>358</v>
      </c>
      <c r="C385" s="4" t="str">
        <f>"杨佳慧"</f>
        <v>杨佳慧</v>
      </c>
      <c r="D385" s="3" t="s">
        <v>307</v>
      </c>
    </row>
    <row r="386" ht="30" customHeight="1" spans="1:4">
      <c r="A386" s="3">
        <v>384</v>
      </c>
      <c r="B386" s="4" t="s">
        <v>358</v>
      </c>
      <c r="C386" s="4" t="str">
        <f>"郑岚尹"</f>
        <v>郑岚尹</v>
      </c>
      <c r="D386" s="3" t="s">
        <v>130</v>
      </c>
    </row>
    <row r="387" ht="30" customHeight="1" spans="1:4">
      <c r="A387" s="3">
        <v>385</v>
      </c>
      <c r="B387" s="4" t="s">
        <v>358</v>
      </c>
      <c r="C387" s="4" t="str">
        <f>"刘丽婷"</f>
        <v>刘丽婷</v>
      </c>
      <c r="D387" s="3" t="s">
        <v>370</v>
      </c>
    </row>
    <row r="388" ht="30" customHeight="1" spans="1:4">
      <c r="A388" s="3">
        <v>386</v>
      </c>
      <c r="B388" s="4" t="s">
        <v>358</v>
      </c>
      <c r="C388" s="4" t="str">
        <f>"张茹彬"</f>
        <v>张茹彬</v>
      </c>
      <c r="D388" s="3" t="s">
        <v>371</v>
      </c>
    </row>
    <row r="389" ht="30" customHeight="1" spans="1:4">
      <c r="A389" s="3">
        <v>387</v>
      </c>
      <c r="B389" s="4" t="s">
        <v>358</v>
      </c>
      <c r="C389" s="4" t="str">
        <f>"韩仪"</f>
        <v>韩仪</v>
      </c>
      <c r="D389" s="3" t="s">
        <v>372</v>
      </c>
    </row>
    <row r="390" ht="30" customHeight="1" spans="1:4">
      <c r="A390" s="3">
        <v>388</v>
      </c>
      <c r="B390" s="4" t="s">
        <v>358</v>
      </c>
      <c r="C390" s="4" t="str">
        <f>"刘娜"</f>
        <v>刘娜</v>
      </c>
      <c r="D390" s="3" t="s">
        <v>373</v>
      </c>
    </row>
    <row r="391" ht="30" customHeight="1" spans="1:4">
      <c r="A391" s="3">
        <v>389</v>
      </c>
      <c r="B391" s="4" t="s">
        <v>358</v>
      </c>
      <c r="C391" s="4" t="str">
        <f>"何美霞"</f>
        <v>何美霞</v>
      </c>
      <c r="D391" s="3" t="s">
        <v>374</v>
      </c>
    </row>
    <row r="392" ht="30" customHeight="1" spans="1:4">
      <c r="A392" s="3">
        <v>390</v>
      </c>
      <c r="B392" s="4" t="s">
        <v>358</v>
      </c>
      <c r="C392" s="4" t="str">
        <f>"王紫"</f>
        <v>王紫</v>
      </c>
      <c r="D392" s="3" t="s">
        <v>375</v>
      </c>
    </row>
    <row r="393" ht="30" customHeight="1" spans="1:4">
      <c r="A393" s="3">
        <v>391</v>
      </c>
      <c r="B393" s="4" t="s">
        <v>358</v>
      </c>
      <c r="C393" s="4" t="str">
        <f>"阮健妃"</f>
        <v>阮健妃</v>
      </c>
      <c r="D393" s="3" t="s">
        <v>376</v>
      </c>
    </row>
    <row r="394" ht="30" customHeight="1" spans="1:4">
      <c r="A394" s="3">
        <v>392</v>
      </c>
      <c r="B394" s="4" t="s">
        <v>377</v>
      </c>
      <c r="C394" s="4" t="str">
        <f>"王昌超"</f>
        <v>王昌超</v>
      </c>
      <c r="D394" s="3" t="s">
        <v>378</v>
      </c>
    </row>
    <row r="395" ht="30" customHeight="1" spans="1:4">
      <c r="A395" s="3">
        <v>393</v>
      </c>
      <c r="B395" s="4" t="s">
        <v>377</v>
      </c>
      <c r="C395" s="4" t="str">
        <f>"彭婷"</f>
        <v>彭婷</v>
      </c>
      <c r="D395" s="3" t="s">
        <v>379</v>
      </c>
    </row>
    <row r="396" ht="30" customHeight="1" spans="1:4">
      <c r="A396" s="3">
        <v>394</v>
      </c>
      <c r="B396" s="4" t="s">
        <v>377</v>
      </c>
      <c r="C396" s="4" t="str">
        <f>"林明杰"</f>
        <v>林明杰</v>
      </c>
      <c r="D396" s="3" t="s">
        <v>380</v>
      </c>
    </row>
    <row r="397" ht="30" customHeight="1" spans="1:4">
      <c r="A397" s="3">
        <v>395</v>
      </c>
      <c r="B397" s="4" t="s">
        <v>377</v>
      </c>
      <c r="C397" s="4" t="str">
        <f>"李洪鑫"</f>
        <v>李洪鑫</v>
      </c>
      <c r="D397" s="3" t="s">
        <v>381</v>
      </c>
    </row>
    <row r="398" ht="30" customHeight="1" spans="1:4">
      <c r="A398" s="3">
        <v>396</v>
      </c>
      <c r="B398" s="4" t="s">
        <v>377</v>
      </c>
      <c r="C398" s="4" t="str">
        <f>"苏士博"</f>
        <v>苏士博</v>
      </c>
      <c r="D398" s="3" t="s">
        <v>382</v>
      </c>
    </row>
    <row r="399" ht="30" customHeight="1" spans="1:4">
      <c r="A399" s="3">
        <v>397</v>
      </c>
      <c r="B399" s="4" t="s">
        <v>383</v>
      </c>
      <c r="C399" s="4" t="str">
        <f>"李柳霞"</f>
        <v>李柳霞</v>
      </c>
      <c r="D399" s="3" t="s">
        <v>384</v>
      </c>
    </row>
    <row r="400" ht="30" customHeight="1" spans="1:4">
      <c r="A400" s="3">
        <v>398</v>
      </c>
      <c r="B400" s="4" t="s">
        <v>383</v>
      </c>
      <c r="C400" s="4" t="str">
        <f>"苏文尽"</f>
        <v>苏文尽</v>
      </c>
      <c r="D400" s="3" t="s">
        <v>385</v>
      </c>
    </row>
    <row r="401" ht="30" customHeight="1" spans="1:4">
      <c r="A401" s="3">
        <v>399</v>
      </c>
      <c r="B401" s="4" t="s">
        <v>383</v>
      </c>
      <c r="C401" s="4" t="str">
        <f>"文海童"</f>
        <v>文海童</v>
      </c>
      <c r="D401" s="3" t="s">
        <v>386</v>
      </c>
    </row>
    <row r="402" ht="30" customHeight="1" spans="1:4">
      <c r="A402" s="3">
        <v>400</v>
      </c>
      <c r="B402" s="4" t="s">
        <v>383</v>
      </c>
      <c r="C402" s="4" t="str">
        <f>"贺渝茹"</f>
        <v>贺渝茹</v>
      </c>
      <c r="D402" s="3" t="s">
        <v>387</v>
      </c>
    </row>
    <row r="403" ht="30" customHeight="1" spans="1:4">
      <c r="A403" s="3">
        <v>401</v>
      </c>
      <c r="B403" s="4" t="s">
        <v>383</v>
      </c>
      <c r="C403" s="4" t="str">
        <f>"林秋婷"</f>
        <v>林秋婷</v>
      </c>
      <c r="D403" s="3" t="s">
        <v>388</v>
      </c>
    </row>
    <row r="404" ht="30" customHeight="1" spans="1:4">
      <c r="A404" s="3">
        <v>402</v>
      </c>
      <c r="B404" s="4" t="s">
        <v>383</v>
      </c>
      <c r="C404" s="4" t="str">
        <f>"杨琳"</f>
        <v>杨琳</v>
      </c>
      <c r="D404" s="3" t="s">
        <v>389</v>
      </c>
    </row>
    <row r="405" ht="30" customHeight="1" spans="1:4">
      <c r="A405" s="3">
        <v>403</v>
      </c>
      <c r="B405" s="4" t="s">
        <v>383</v>
      </c>
      <c r="C405" s="4" t="str">
        <f>"黎遇孟"</f>
        <v>黎遇孟</v>
      </c>
      <c r="D405" s="3" t="s">
        <v>390</v>
      </c>
    </row>
    <row r="406" ht="30" customHeight="1" spans="1:4">
      <c r="A406" s="3">
        <v>404</v>
      </c>
      <c r="B406" s="4" t="s">
        <v>383</v>
      </c>
      <c r="C406" s="4" t="str">
        <f>"符造河"</f>
        <v>符造河</v>
      </c>
      <c r="D406" s="3" t="s">
        <v>391</v>
      </c>
    </row>
    <row r="407" ht="30" customHeight="1" spans="1:4">
      <c r="A407" s="3">
        <v>405</v>
      </c>
      <c r="B407" s="4" t="s">
        <v>383</v>
      </c>
      <c r="C407" s="4" t="str">
        <f>"林小欢"</f>
        <v>林小欢</v>
      </c>
      <c r="D407" s="3" t="s">
        <v>392</v>
      </c>
    </row>
    <row r="408" ht="30" customHeight="1" spans="1:4">
      <c r="A408" s="3">
        <v>406</v>
      </c>
      <c r="B408" s="4" t="s">
        <v>383</v>
      </c>
      <c r="C408" s="4" t="str">
        <f>"饶思瑶"</f>
        <v>饶思瑶</v>
      </c>
      <c r="D408" s="3" t="s">
        <v>393</v>
      </c>
    </row>
    <row r="409" ht="30" customHeight="1" spans="1:4">
      <c r="A409" s="3">
        <v>407</v>
      </c>
      <c r="B409" s="4" t="s">
        <v>383</v>
      </c>
      <c r="C409" s="4" t="str">
        <f>"黄小泉"</f>
        <v>黄小泉</v>
      </c>
      <c r="D409" s="3" t="s">
        <v>206</v>
      </c>
    </row>
    <row r="410" ht="30" customHeight="1" spans="1:4">
      <c r="A410" s="3">
        <v>408</v>
      </c>
      <c r="B410" s="4" t="s">
        <v>394</v>
      </c>
      <c r="C410" s="4" t="str">
        <f>"韦云菊"</f>
        <v>韦云菊</v>
      </c>
      <c r="D410" s="3" t="s">
        <v>395</v>
      </c>
    </row>
    <row r="411" ht="30" customHeight="1" spans="1:4">
      <c r="A411" s="3">
        <v>409</v>
      </c>
      <c r="B411" s="4" t="s">
        <v>394</v>
      </c>
      <c r="C411" s="4" t="str">
        <f>"郑维帅"</f>
        <v>郑维帅</v>
      </c>
      <c r="D411" s="3" t="s">
        <v>396</v>
      </c>
    </row>
    <row r="412" ht="30" customHeight="1" spans="1:4">
      <c r="A412" s="3">
        <v>410</v>
      </c>
      <c r="B412" s="4" t="s">
        <v>394</v>
      </c>
      <c r="C412" s="4" t="str">
        <f>"李科偕"</f>
        <v>李科偕</v>
      </c>
      <c r="D412" s="3" t="s">
        <v>397</v>
      </c>
    </row>
    <row r="413" ht="30" customHeight="1" spans="1:4">
      <c r="A413" s="3">
        <v>411</v>
      </c>
      <c r="B413" s="4" t="s">
        <v>394</v>
      </c>
      <c r="C413" s="4" t="str">
        <f>"李科"</f>
        <v>李科</v>
      </c>
      <c r="D413" s="3" t="s">
        <v>398</v>
      </c>
    </row>
    <row r="414" ht="30" customHeight="1" spans="1:4">
      <c r="A414" s="3">
        <v>412</v>
      </c>
      <c r="B414" s="4" t="s">
        <v>399</v>
      </c>
      <c r="C414" s="4" t="str">
        <f>"罗慧芳"</f>
        <v>罗慧芳</v>
      </c>
      <c r="D414" s="3" t="s">
        <v>400</v>
      </c>
    </row>
    <row r="415" ht="30" customHeight="1" spans="1:4">
      <c r="A415" s="3">
        <v>413</v>
      </c>
      <c r="B415" s="4" t="s">
        <v>399</v>
      </c>
      <c r="C415" s="4" t="str">
        <f>"兰田靖"</f>
        <v>兰田靖</v>
      </c>
      <c r="D415" s="3" t="s">
        <v>401</v>
      </c>
    </row>
    <row r="416" ht="30" customHeight="1" spans="1:4">
      <c r="A416" s="3">
        <v>414</v>
      </c>
      <c r="B416" s="4" t="s">
        <v>399</v>
      </c>
      <c r="C416" s="4" t="str">
        <f>"王紫君"</f>
        <v>王紫君</v>
      </c>
      <c r="D416" s="3" t="s">
        <v>402</v>
      </c>
    </row>
    <row r="417" ht="30" customHeight="1" spans="1:4">
      <c r="A417" s="3">
        <v>415</v>
      </c>
      <c r="B417" s="4" t="s">
        <v>399</v>
      </c>
      <c r="C417" s="4" t="str">
        <f>"邢维姣"</f>
        <v>邢维姣</v>
      </c>
      <c r="D417" s="3" t="s">
        <v>400</v>
      </c>
    </row>
    <row r="418" ht="30" customHeight="1" spans="1:4">
      <c r="A418" s="3">
        <v>416</v>
      </c>
      <c r="B418" s="4" t="s">
        <v>399</v>
      </c>
      <c r="C418" s="4" t="str">
        <f>"马雪花"</f>
        <v>马雪花</v>
      </c>
      <c r="D418" s="3" t="s">
        <v>403</v>
      </c>
    </row>
    <row r="419" ht="30" customHeight="1" spans="1:4">
      <c r="A419" s="3">
        <v>417</v>
      </c>
      <c r="B419" s="4" t="s">
        <v>399</v>
      </c>
      <c r="C419" s="4" t="str">
        <f>"荣妍"</f>
        <v>荣妍</v>
      </c>
      <c r="D419" s="3" t="s">
        <v>404</v>
      </c>
    </row>
    <row r="420" ht="30" customHeight="1" spans="1:4">
      <c r="A420" s="3">
        <v>418</v>
      </c>
      <c r="B420" s="4" t="s">
        <v>399</v>
      </c>
      <c r="C420" s="4" t="str">
        <f>"王丹妮"</f>
        <v>王丹妮</v>
      </c>
      <c r="D420" s="3" t="s">
        <v>405</v>
      </c>
    </row>
    <row r="421" ht="30" customHeight="1" spans="1:4">
      <c r="A421" s="3">
        <v>419</v>
      </c>
      <c r="B421" s="4" t="s">
        <v>399</v>
      </c>
      <c r="C421" s="4" t="str">
        <f>"袁宝淑"</f>
        <v>袁宝淑</v>
      </c>
      <c r="D421" s="3" t="s">
        <v>406</v>
      </c>
    </row>
    <row r="422" ht="30" customHeight="1" spans="1:4">
      <c r="A422" s="3">
        <v>420</v>
      </c>
      <c r="B422" s="4" t="s">
        <v>399</v>
      </c>
      <c r="C422" s="4" t="str">
        <f>"司徒慧敏"</f>
        <v>司徒慧敏</v>
      </c>
      <c r="D422" s="3" t="s">
        <v>407</v>
      </c>
    </row>
    <row r="423" ht="30" customHeight="1" spans="1:4">
      <c r="A423" s="3">
        <v>421</v>
      </c>
      <c r="B423" s="4" t="s">
        <v>408</v>
      </c>
      <c r="C423" s="4" t="str">
        <f>"陈珈璇"</f>
        <v>陈珈璇</v>
      </c>
      <c r="D423" s="3" t="s">
        <v>409</v>
      </c>
    </row>
    <row r="424" ht="30" customHeight="1" spans="1:4">
      <c r="A424" s="3">
        <v>422</v>
      </c>
      <c r="B424" s="4" t="s">
        <v>408</v>
      </c>
      <c r="C424" s="4" t="str">
        <f>"赵晨曦"</f>
        <v>赵晨曦</v>
      </c>
      <c r="D424" s="3" t="s">
        <v>410</v>
      </c>
    </row>
    <row r="425" ht="30" customHeight="1" spans="1:4">
      <c r="A425" s="3">
        <v>423</v>
      </c>
      <c r="B425" s="4" t="s">
        <v>408</v>
      </c>
      <c r="C425" s="4" t="str">
        <f>"岑咏春"</f>
        <v>岑咏春</v>
      </c>
      <c r="D425" s="3" t="s">
        <v>214</v>
      </c>
    </row>
    <row r="426" ht="30" customHeight="1" spans="1:4">
      <c r="A426" s="3">
        <v>424</v>
      </c>
      <c r="B426" s="4" t="s">
        <v>408</v>
      </c>
      <c r="C426" s="4" t="str">
        <f>"王朝玲"</f>
        <v>王朝玲</v>
      </c>
      <c r="D426" s="3" t="s">
        <v>149</v>
      </c>
    </row>
    <row r="427" ht="30" customHeight="1" spans="1:4">
      <c r="A427" s="3">
        <v>425</v>
      </c>
      <c r="B427" s="4" t="s">
        <v>408</v>
      </c>
      <c r="C427" s="4" t="str">
        <f>"丁文颖"</f>
        <v>丁文颖</v>
      </c>
      <c r="D427" s="3" t="s">
        <v>411</v>
      </c>
    </row>
    <row r="428" ht="30" customHeight="1" spans="1:4">
      <c r="A428" s="3">
        <v>426</v>
      </c>
      <c r="B428" s="4" t="s">
        <v>408</v>
      </c>
      <c r="C428" s="4" t="str">
        <f>"纪晓萱"</f>
        <v>纪晓萱</v>
      </c>
      <c r="D428" s="3" t="s">
        <v>412</v>
      </c>
    </row>
    <row r="429" ht="30" customHeight="1" spans="1:4">
      <c r="A429" s="3">
        <v>427</v>
      </c>
      <c r="B429" s="4" t="s">
        <v>413</v>
      </c>
      <c r="C429" s="4" t="str">
        <f>"邢冬银"</f>
        <v>邢冬银</v>
      </c>
      <c r="D429" s="3" t="s">
        <v>414</v>
      </c>
    </row>
    <row r="430" ht="30" customHeight="1" spans="1:4">
      <c r="A430" s="3">
        <v>428</v>
      </c>
      <c r="B430" s="4" t="s">
        <v>413</v>
      </c>
      <c r="C430" s="4" t="str">
        <f>"符以娜"</f>
        <v>符以娜</v>
      </c>
      <c r="D430" s="3" t="s">
        <v>19</v>
      </c>
    </row>
    <row r="431" ht="30" customHeight="1" spans="1:4">
      <c r="A431" s="3">
        <v>429</v>
      </c>
      <c r="B431" s="4" t="s">
        <v>413</v>
      </c>
      <c r="C431" s="4" t="str">
        <f>"曾万英"</f>
        <v>曾万英</v>
      </c>
      <c r="D431" s="3" t="s">
        <v>415</v>
      </c>
    </row>
    <row r="432" ht="30" customHeight="1" spans="1:4">
      <c r="A432" s="3">
        <v>430</v>
      </c>
      <c r="B432" s="4" t="s">
        <v>416</v>
      </c>
      <c r="C432" s="4" t="str">
        <f>"李慧娴"</f>
        <v>李慧娴</v>
      </c>
      <c r="D432" s="3" t="s">
        <v>417</v>
      </c>
    </row>
    <row r="433" ht="30" customHeight="1" spans="1:4">
      <c r="A433" s="3">
        <v>431</v>
      </c>
      <c r="B433" s="4" t="s">
        <v>416</v>
      </c>
      <c r="C433" s="4" t="str">
        <f>"张梦楠"</f>
        <v>张梦楠</v>
      </c>
      <c r="D433" s="3" t="s">
        <v>418</v>
      </c>
    </row>
    <row r="434" ht="30" customHeight="1" spans="1:4">
      <c r="A434" s="3">
        <v>432</v>
      </c>
      <c r="B434" s="4" t="s">
        <v>416</v>
      </c>
      <c r="C434" s="4" t="str">
        <f>"羊妹女"</f>
        <v>羊妹女</v>
      </c>
      <c r="D434" s="3" t="s">
        <v>419</v>
      </c>
    </row>
    <row r="435" ht="30" customHeight="1" spans="1:4">
      <c r="A435" s="3">
        <v>433</v>
      </c>
      <c r="B435" s="4" t="s">
        <v>416</v>
      </c>
      <c r="C435" s="4" t="str">
        <f>"贾小庆"</f>
        <v>贾小庆</v>
      </c>
      <c r="D435" s="3" t="s">
        <v>420</v>
      </c>
    </row>
    <row r="436" ht="30" customHeight="1" spans="1:4">
      <c r="A436" s="3">
        <v>434</v>
      </c>
      <c r="B436" s="4" t="s">
        <v>421</v>
      </c>
      <c r="C436" s="4" t="str">
        <f>"陈蓉"</f>
        <v>陈蓉</v>
      </c>
      <c r="D436" s="3" t="s">
        <v>422</v>
      </c>
    </row>
    <row r="437" ht="30" customHeight="1" spans="1:4">
      <c r="A437" s="3">
        <v>435</v>
      </c>
      <c r="B437" s="4" t="s">
        <v>421</v>
      </c>
      <c r="C437" s="4" t="str">
        <f>"扶云银"</f>
        <v>扶云银</v>
      </c>
      <c r="D437" s="3" t="s">
        <v>423</v>
      </c>
    </row>
    <row r="438" ht="30" customHeight="1" spans="1:4">
      <c r="A438" s="3">
        <v>436</v>
      </c>
      <c r="B438" s="4" t="s">
        <v>421</v>
      </c>
      <c r="C438" s="4" t="str">
        <f>"吴盛"</f>
        <v>吴盛</v>
      </c>
      <c r="D438" s="3" t="s">
        <v>424</v>
      </c>
    </row>
    <row r="439" ht="30" customHeight="1" spans="1:4">
      <c r="A439" s="3">
        <v>437</v>
      </c>
      <c r="B439" s="4" t="s">
        <v>421</v>
      </c>
      <c r="C439" s="4" t="str">
        <f>"陈玉洁"</f>
        <v>陈玉洁</v>
      </c>
      <c r="D439" s="3" t="s">
        <v>360</v>
      </c>
    </row>
    <row r="440" ht="30" customHeight="1" spans="1:4">
      <c r="A440" s="3">
        <v>438</v>
      </c>
      <c r="B440" s="4" t="s">
        <v>421</v>
      </c>
      <c r="C440" s="4" t="str">
        <f>"符应桃"</f>
        <v>符应桃</v>
      </c>
      <c r="D440" s="3" t="s">
        <v>425</v>
      </c>
    </row>
    <row r="441" ht="30" customHeight="1" spans="1:4">
      <c r="A441" s="3">
        <v>439</v>
      </c>
      <c r="B441" s="4" t="s">
        <v>421</v>
      </c>
      <c r="C441" s="4" t="str">
        <f>"林辰"</f>
        <v>林辰</v>
      </c>
      <c r="D441" s="3" t="s">
        <v>426</v>
      </c>
    </row>
    <row r="442" ht="30" customHeight="1" spans="1:4">
      <c r="A442" s="3">
        <v>440</v>
      </c>
      <c r="B442" s="4" t="s">
        <v>427</v>
      </c>
      <c r="C442" s="4" t="str">
        <f>"郭军强"</f>
        <v>郭军强</v>
      </c>
      <c r="D442" s="3" t="s">
        <v>428</v>
      </c>
    </row>
    <row r="443" ht="30" customHeight="1" spans="1:4">
      <c r="A443" s="3">
        <v>441</v>
      </c>
      <c r="B443" s="4" t="s">
        <v>427</v>
      </c>
      <c r="C443" s="4" t="str">
        <f>"陈学僖"</f>
        <v>陈学僖</v>
      </c>
      <c r="D443" s="3" t="s">
        <v>429</v>
      </c>
    </row>
    <row r="444" ht="30" customHeight="1" spans="1:4">
      <c r="A444" s="3">
        <v>442</v>
      </c>
      <c r="B444" s="4" t="s">
        <v>427</v>
      </c>
      <c r="C444" s="4" t="str">
        <f>"裴威侃"</f>
        <v>裴威侃</v>
      </c>
      <c r="D444" s="3" t="s">
        <v>430</v>
      </c>
    </row>
    <row r="445" ht="30" customHeight="1" spans="1:4">
      <c r="A445" s="3">
        <v>443</v>
      </c>
      <c r="B445" s="4" t="s">
        <v>427</v>
      </c>
      <c r="C445" s="4" t="str">
        <f>"林丽燕"</f>
        <v>林丽燕</v>
      </c>
      <c r="D445" s="3" t="s">
        <v>431</v>
      </c>
    </row>
    <row r="446" ht="30" customHeight="1" spans="1:4">
      <c r="A446" s="3">
        <v>444</v>
      </c>
      <c r="B446" s="4" t="s">
        <v>427</v>
      </c>
      <c r="C446" s="4" t="str">
        <f>"周莉"</f>
        <v>周莉</v>
      </c>
      <c r="D446" s="3" t="s">
        <v>121</v>
      </c>
    </row>
    <row r="447" ht="30" customHeight="1" spans="1:4">
      <c r="A447" s="3">
        <v>445</v>
      </c>
      <c r="B447" s="4" t="s">
        <v>427</v>
      </c>
      <c r="C447" s="4" t="str">
        <f>"马大洪"</f>
        <v>马大洪</v>
      </c>
      <c r="D447" s="3" t="s">
        <v>432</v>
      </c>
    </row>
    <row r="448" ht="30" customHeight="1" spans="1:4">
      <c r="A448" s="3">
        <v>446</v>
      </c>
      <c r="B448" s="4" t="s">
        <v>427</v>
      </c>
      <c r="C448" s="4" t="str">
        <f>"王秀丽"</f>
        <v>王秀丽</v>
      </c>
      <c r="D448" s="3" t="s">
        <v>433</v>
      </c>
    </row>
    <row r="449" ht="30" customHeight="1" spans="1:4">
      <c r="A449" s="3">
        <v>447</v>
      </c>
      <c r="B449" s="4" t="s">
        <v>427</v>
      </c>
      <c r="C449" s="4" t="str">
        <f>"徐昕"</f>
        <v>徐昕</v>
      </c>
      <c r="D449" s="3" t="s">
        <v>434</v>
      </c>
    </row>
    <row r="450" ht="30" customHeight="1" spans="1:4">
      <c r="A450" s="3">
        <v>448</v>
      </c>
      <c r="B450" s="4" t="s">
        <v>427</v>
      </c>
      <c r="C450" s="4" t="str">
        <f>"叶晶晶"</f>
        <v>叶晶晶</v>
      </c>
      <c r="D450" s="3" t="s">
        <v>435</v>
      </c>
    </row>
    <row r="451" ht="30" customHeight="1" spans="1:4">
      <c r="A451" s="3">
        <v>449</v>
      </c>
      <c r="B451" s="4" t="s">
        <v>427</v>
      </c>
      <c r="C451" s="4" t="str">
        <f>"张歆月"</f>
        <v>张歆月</v>
      </c>
      <c r="D451" s="3" t="s">
        <v>436</v>
      </c>
    </row>
    <row r="452" ht="30" customHeight="1" spans="1:4">
      <c r="A452" s="3">
        <v>450</v>
      </c>
      <c r="B452" s="4" t="s">
        <v>427</v>
      </c>
      <c r="C452" s="4" t="str">
        <f>"邓水青"</f>
        <v>邓水青</v>
      </c>
      <c r="D452" s="3" t="s">
        <v>75</v>
      </c>
    </row>
    <row r="453" ht="30" customHeight="1" spans="1:4">
      <c r="A453" s="3">
        <v>451</v>
      </c>
      <c r="B453" s="4" t="s">
        <v>427</v>
      </c>
      <c r="C453" s="4" t="str">
        <f>"李丽萍"</f>
        <v>李丽萍</v>
      </c>
      <c r="D453" s="3" t="s">
        <v>437</v>
      </c>
    </row>
    <row r="454" ht="30" customHeight="1" spans="1:4">
      <c r="A454" s="3">
        <v>452</v>
      </c>
      <c r="B454" s="4" t="s">
        <v>427</v>
      </c>
      <c r="C454" s="4" t="str">
        <f>"夏璐"</f>
        <v>夏璐</v>
      </c>
      <c r="D454" s="3" t="s">
        <v>438</v>
      </c>
    </row>
    <row r="455" ht="30" customHeight="1" spans="1:4">
      <c r="A455" s="3">
        <v>453</v>
      </c>
      <c r="B455" s="4" t="s">
        <v>427</v>
      </c>
      <c r="C455" s="4" t="str">
        <f>"袁睿辛"</f>
        <v>袁睿辛</v>
      </c>
      <c r="D455" s="3" t="s">
        <v>439</v>
      </c>
    </row>
    <row r="456" ht="30" customHeight="1" spans="1:4">
      <c r="A456" s="3">
        <v>454</v>
      </c>
      <c r="B456" s="4" t="s">
        <v>427</v>
      </c>
      <c r="C456" s="4" t="str">
        <f>"麦虹"</f>
        <v>麦虹</v>
      </c>
      <c r="D456" s="3" t="s">
        <v>440</v>
      </c>
    </row>
    <row r="457" ht="30" customHeight="1" spans="1:4">
      <c r="A457" s="3">
        <v>455</v>
      </c>
      <c r="B457" s="4" t="s">
        <v>427</v>
      </c>
      <c r="C457" s="4" t="str">
        <f>"邢惠媚"</f>
        <v>邢惠媚</v>
      </c>
      <c r="D457" s="3" t="s">
        <v>441</v>
      </c>
    </row>
    <row r="458" ht="30" customHeight="1" spans="1:4">
      <c r="A458" s="3">
        <v>456</v>
      </c>
      <c r="B458" s="4" t="s">
        <v>427</v>
      </c>
      <c r="C458" s="4" t="str">
        <f>"吴芷"</f>
        <v>吴芷</v>
      </c>
      <c r="D458" s="3" t="s">
        <v>442</v>
      </c>
    </row>
    <row r="459" ht="30" customHeight="1" spans="1:4">
      <c r="A459" s="3">
        <v>457</v>
      </c>
      <c r="B459" s="4" t="s">
        <v>427</v>
      </c>
      <c r="C459" s="4" t="str">
        <f>"林永斌"</f>
        <v>林永斌</v>
      </c>
      <c r="D459" s="3" t="s">
        <v>443</v>
      </c>
    </row>
    <row r="460" ht="30" customHeight="1" spans="1:4">
      <c r="A460" s="3">
        <v>458</v>
      </c>
      <c r="B460" s="4" t="s">
        <v>427</v>
      </c>
      <c r="C460" s="4" t="str">
        <f>"谢丹"</f>
        <v>谢丹</v>
      </c>
      <c r="D460" s="3" t="s">
        <v>444</v>
      </c>
    </row>
    <row r="461" ht="30" customHeight="1" spans="1:4">
      <c r="A461" s="3">
        <v>459</v>
      </c>
      <c r="B461" s="4" t="s">
        <v>445</v>
      </c>
      <c r="C461" s="4" t="str">
        <f>"孙锴琳"</f>
        <v>孙锴琳</v>
      </c>
      <c r="D461" s="3" t="s">
        <v>446</v>
      </c>
    </row>
    <row r="462" ht="30" customHeight="1" spans="1:4">
      <c r="A462" s="3">
        <v>460</v>
      </c>
      <c r="B462" s="4" t="s">
        <v>445</v>
      </c>
      <c r="C462" s="4" t="str">
        <f>"赵雪妃"</f>
        <v>赵雪妃</v>
      </c>
      <c r="D462" s="3" t="s">
        <v>447</v>
      </c>
    </row>
    <row r="463" ht="30" customHeight="1" spans="1:4">
      <c r="A463" s="3">
        <v>461</v>
      </c>
      <c r="B463" s="4" t="s">
        <v>445</v>
      </c>
      <c r="C463" s="4" t="str">
        <f>"洪平"</f>
        <v>洪平</v>
      </c>
      <c r="D463" s="3" t="s">
        <v>448</v>
      </c>
    </row>
    <row r="464" ht="30" customHeight="1" spans="1:4">
      <c r="A464" s="3">
        <v>462</v>
      </c>
      <c r="B464" s="4" t="s">
        <v>445</v>
      </c>
      <c r="C464" s="4" t="str">
        <f>"高毓鸿"</f>
        <v>高毓鸿</v>
      </c>
      <c r="D464" s="3" t="s">
        <v>449</v>
      </c>
    </row>
    <row r="465" ht="30" customHeight="1" spans="1:4">
      <c r="A465" s="3">
        <v>463</v>
      </c>
      <c r="B465" s="4" t="s">
        <v>445</v>
      </c>
      <c r="C465" s="4" t="str">
        <f>"张圆圆"</f>
        <v>张圆圆</v>
      </c>
      <c r="D465" s="3" t="s">
        <v>450</v>
      </c>
    </row>
    <row r="466" ht="30" customHeight="1" spans="1:4">
      <c r="A466" s="3">
        <v>464</v>
      </c>
      <c r="B466" s="4" t="s">
        <v>445</v>
      </c>
      <c r="C466" s="4" t="str">
        <f>"李婕"</f>
        <v>李婕</v>
      </c>
      <c r="D466" s="3" t="s">
        <v>451</v>
      </c>
    </row>
    <row r="467" ht="30" customHeight="1" spans="1:4">
      <c r="A467" s="3">
        <v>465</v>
      </c>
      <c r="B467" s="4" t="s">
        <v>445</v>
      </c>
      <c r="C467" s="4" t="str">
        <f>"袁晓萌"</f>
        <v>袁晓萌</v>
      </c>
      <c r="D467" s="3" t="s">
        <v>452</v>
      </c>
    </row>
    <row r="468" ht="30" customHeight="1" spans="1:4">
      <c r="A468" s="3">
        <v>466</v>
      </c>
      <c r="B468" s="4" t="s">
        <v>445</v>
      </c>
      <c r="C468" s="4" t="str">
        <f>"董亚妹"</f>
        <v>董亚妹</v>
      </c>
      <c r="D468" s="3" t="s">
        <v>183</v>
      </c>
    </row>
    <row r="469" ht="30" customHeight="1" spans="1:4">
      <c r="A469" s="3">
        <v>467</v>
      </c>
      <c r="B469" s="4" t="s">
        <v>445</v>
      </c>
      <c r="C469" s="4" t="str">
        <f>"张芸"</f>
        <v>张芸</v>
      </c>
      <c r="D469" s="3" t="s">
        <v>453</v>
      </c>
    </row>
    <row r="470" ht="30" customHeight="1" spans="1:4">
      <c r="A470" s="3">
        <v>468</v>
      </c>
      <c r="B470" s="4" t="s">
        <v>445</v>
      </c>
      <c r="C470" s="4" t="str">
        <f>"吴多锋"</f>
        <v>吴多锋</v>
      </c>
      <c r="D470" s="3" t="s">
        <v>454</v>
      </c>
    </row>
    <row r="471" ht="30" customHeight="1" spans="1:4">
      <c r="A471" s="3">
        <v>469</v>
      </c>
      <c r="B471" s="4" t="s">
        <v>445</v>
      </c>
      <c r="C471" s="4" t="str">
        <f>"杨露"</f>
        <v>杨露</v>
      </c>
      <c r="D471" s="3" t="s">
        <v>455</v>
      </c>
    </row>
    <row r="472" ht="30" customHeight="1" spans="1:4">
      <c r="A472" s="3">
        <v>470</v>
      </c>
      <c r="B472" s="4" t="s">
        <v>445</v>
      </c>
      <c r="C472" s="4" t="str">
        <f>"吴曼如"</f>
        <v>吴曼如</v>
      </c>
      <c r="D472" s="3" t="s">
        <v>456</v>
      </c>
    </row>
    <row r="473" ht="30" customHeight="1" spans="1:4">
      <c r="A473" s="3">
        <v>471</v>
      </c>
      <c r="B473" s="4" t="s">
        <v>445</v>
      </c>
      <c r="C473" s="4" t="str">
        <f>"黄婕妤"</f>
        <v>黄婕妤</v>
      </c>
      <c r="D473" s="3" t="s">
        <v>457</v>
      </c>
    </row>
    <row r="474" ht="30" customHeight="1" spans="1:4">
      <c r="A474" s="3">
        <v>472</v>
      </c>
      <c r="B474" s="4" t="s">
        <v>445</v>
      </c>
      <c r="C474" s="4" t="str">
        <f>"张芷薇"</f>
        <v>张芷薇</v>
      </c>
      <c r="D474" s="3" t="s">
        <v>458</v>
      </c>
    </row>
    <row r="475" ht="30" customHeight="1" spans="1:4">
      <c r="A475" s="3">
        <v>473</v>
      </c>
      <c r="B475" s="4" t="s">
        <v>445</v>
      </c>
      <c r="C475" s="4" t="str">
        <f>"唐冠聪"</f>
        <v>唐冠聪</v>
      </c>
      <c r="D475" s="3" t="s">
        <v>459</v>
      </c>
    </row>
    <row r="476" ht="30" customHeight="1" spans="1:4">
      <c r="A476" s="3">
        <v>474</v>
      </c>
      <c r="B476" s="4" t="s">
        <v>460</v>
      </c>
      <c r="C476" s="4" t="str">
        <f>"羊金凤"</f>
        <v>羊金凤</v>
      </c>
      <c r="D476" s="3" t="s">
        <v>461</v>
      </c>
    </row>
    <row r="477" ht="30" customHeight="1" spans="1:4">
      <c r="A477" s="3">
        <v>475</v>
      </c>
      <c r="B477" s="4" t="s">
        <v>460</v>
      </c>
      <c r="C477" s="4" t="str">
        <f>"曾小妮"</f>
        <v>曾小妮</v>
      </c>
      <c r="D477" s="3" t="s">
        <v>462</v>
      </c>
    </row>
    <row r="478" ht="30" customHeight="1" spans="1:4">
      <c r="A478" s="3">
        <v>476</v>
      </c>
      <c r="B478" s="4" t="s">
        <v>460</v>
      </c>
      <c r="C478" s="4" t="str">
        <f>"黄杰馨"</f>
        <v>黄杰馨</v>
      </c>
      <c r="D478" s="3" t="s">
        <v>463</v>
      </c>
    </row>
    <row r="479" ht="30" customHeight="1" spans="1:4">
      <c r="A479" s="3">
        <v>477</v>
      </c>
      <c r="B479" s="4" t="s">
        <v>460</v>
      </c>
      <c r="C479" s="4" t="str">
        <f>"林敏敏"</f>
        <v>林敏敏</v>
      </c>
      <c r="D479" s="3" t="s">
        <v>464</v>
      </c>
    </row>
    <row r="480" ht="30" customHeight="1" spans="1:4">
      <c r="A480" s="3">
        <v>478</v>
      </c>
      <c r="B480" s="4" t="s">
        <v>460</v>
      </c>
      <c r="C480" s="4" t="str">
        <f>"许明文"</f>
        <v>许明文</v>
      </c>
      <c r="D480" s="3" t="s">
        <v>465</v>
      </c>
    </row>
    <row r="481" ht="30" customHeight="1" spans="1:4">
      <c r="A481" s="3">
        <v>479</v>
      </c>
      <c r="B481" s="4" t="s">
        <v>460</v>
      </c>
      <c r="C481" s="4" t="str">
        <f>"郭锦萱"</f>
        <v>郭锦萱</v>
      </c>
      <c r="D481" s="3" t="s">
        <v>466</v>
      </c>
    </row>
    <row r="482" ht="30" customHeight="1" spans="1:4">
      <c r="A482" s="3">
        <v>480</v>
      </c>
      <c r="B482" s="4" t="s">
        <v>460</v>
      </c>
      <c r="C482" s="4" t="str">
        <f>"郑政"</f>
        <v>郑政</v>
      </c>
      <c r="D482" s="3" t="s">
        <v>467</v>
      </c>
    </row>
    <row r="483" ht="30" customHeight="1" spans="1:4">
      <c r="A483" s="3">
        <v>481</v>
      </c>
      <c r="B483" s="4" t="s">
        <v>460</v>
      </c>
      <c r="C483" s="4" t="str">
        <f>"王慧玲"</f>
        <v>王慧玲</v>
      </c>
      <c r="D483" s="3" t="s">
        <v>468</v>
      </c>
    </row>
    <row r="484" ht="30" customHeight="1" spans="1:4">
      <c r="A484" s="3">
        <v>482</v>
      </c>
      <c r="B484" s="4" t="s">
        <v>460</v>
      </c>
      <c r="C484" s="4" t="str">
        <f>"詹元乾"</f>
        <v>詹元乾</v>
      </c>
      <c r="D484" s="3" t="s">
        <v>469</v>
      </c>
    </row>
    <row r="485" ht="30" customHeight="1" spans="1:4">
      <c r="A485" s="3">
        <v>483</v>
      </c>
      <c r="B485" s="4" t="s">
        <v>460</v>
      </c>
      <c r="C485" s="4" t="str">
        <f>"邢腾巧"</f>
        <v>邢腾巧</v>
      </c>
      <c r="D485" s="3" t="s">
        <v>470</v>
      </c>
    </row>
    <row r="486" ht="30" customHeight="1" spans="1:4">
      <c r="A486" s="3">
        <v>484</v>
      </c>
      <c r="B486" s="4" t="s">
        <v>460</v>
      </c>
      <c r="C486" s="4" t="str">
        <f>"康国梅"</f>
        <v>康国梅</v>
      </c>
      <c r="D486" s="3" t="s">
        <v>471</v>
      </c>
    </row>
    <row r="487" ht="30" customHeight="1" spans="1:4">
      <c r="A487" s="3">
        <v>485</v>
      </c>
      <c r="B487" s="4" t="s">
        <v>460</v>
      </c>
      <c r="C487" s="4" t="str">
        <f>"梁婷"</f>
        <v>梁婷</v>
      </c>
      <c r="D487" s="3" t="s">
        <v>472</v>
      </c>
    </row>
    <row r="488" ht="30" customHeight="1" spans="1:4">
      <c r="A488" s="3">
        <v>486</v>
      </c>
      <c r="B488" s="4" t="s">
        <v>460</v>
      </c>
      <c r="C488" s="4" t="str">
        <f>"苏娜"</f>
        <v>苏娜</v>
      </c>
      <c r="D488" s="3" t="s">
        <v>473</v>
      </c>
    </row>
    <row r="489" ht="30" customHeight="1" spans="1:4">
      <c r="A489" s="3">
        <v>487</v>
      </c>
      <c r="B489" s="4" t="s">
        <v>460</v>
      </c>
      <c r="C489" s="4" t="str">
        <f>"李桂娇"</f>
        <v>李桂娇</v>
      </c>
      <c r="D489" s="3" t="s">
        <v>474</v>
      </c>
    </row>
    <row r="490" ht="30" customHeight="1" spans="1:4">
      <c r="A490" s="3">
        <v>488</v>
      </c>
      <c r="B490" s="4" t="s">
        <v>460</v>
      </c>
      <c r="C490" s="4" t="str">
        <f>"李秋莹"</f>
        <v>李秋莹</v>
      </c>
      <c r="D490" s="3" t="s">
        <v>475</v>
      </c>
    </row>
    <row r="491" ht="30" customHeight="1" spans="1:4">
      <c r="A491" s="3">
        <v>489</v>
      </c>
      <c r="B491" s="4" t="s">
        <v>460</v>
      </c>
      <c r="C491" s="4" t="str">
        <f>"邢文婷"</f>
        <v>邢文婷</v>
      </c>
      <c r="D491" s="3" t="s">
        <v>476</v>
      </c>
    </row>
    <row r="492" ht="30" customHeight="1" spans="1:4">
      <c r="A492" s="3">
        <v>490</v>
      </c>
      <c r="B492" s="4" t="s">
        <v>460</v>
      </c>
      <c r="C492" s="4" t="str">
        <f>"陈燕云"</f>
        <v>陈燕云</v>
      </c>
      <c r="D492" s="3" t="s">
        <v>94</v>
      </c>
    </row>
    <row r="493" ht="30" customHeight="1" spans="1:4">
      <c r="A493" s="3">
        <v>491</v>
      </c>
      <c r="B493" s="4" t="s">
        <v>460</v>
      </c>
      <c r="C493" s="4" t="str">
        <f>"曾雨晶"</f>
        <v>曾雨晶</v>
      </c>
      <c r="D493" s="3" t="s">
        <v>477</v>
      </c>
    </row>
    <row r="494" ht="30" customHeight="1" spans="1:4">
      <c r="A494" s="3">
        <v>492</v>
      </c>
      <c r="B494" s="4" t="s">
        <v>460</v>
      </c>
      <c r="C494" s="4" t="str">
        <f>"王正颖"</f>
        <v>王正颖</v>
      </c>
      <c r="D494" s="3" t="s">
        <v>478</v>
      </c>
    </row>
    <row r="495" ht="30" customHeight="1" spans="1:4">
      <c r="A495" s="3">
        <v>493</v>
      </c>
      <c r="B495" s="4" t="s">
        <v>460</v>
      </c>
      <c r="C495" s="4" t="str">
        <f>"郑玉婷"</f>
        <v>郑玉婷</v>
      </c>
      <c r="D495" s="3" t="s">
        <v>250</v>
      </c>
    </row>
    <row r="496" ht="30" customHeight="1" spans="1:4">
      <c r="A496" s="3">
        <v>494</v>
      </c>
      <c r="B496" s="4" t="s">
        <v>460</v>
      </c>
      <c r="C496" s="4" t="str">
        <f>"王莹"</f>
        <v>王莹</v>
      </c>
      <c r="D496" s="3" t="s">
        <v>99</v>
      </c>
    </row>
    <row r="497" ht="30" customHeight="1" spans="1:4">
      <c r="A497" s="3">
        <v>495</v>
      </c>
      <c r="B497" s="4" t="s">
        <v>460</v>
      </c>
      <c r="C497" s="4" t="str">
        <f>"马时卉"</f>
        <v>马时卉</v>
      </c>
      <c r="D497" s="3" t="s">
        <v>479</v>
      </c>
    </row>
    <row r="498" ht="30" customHeight="1" spans="1:4">
      <c r="A498" s="3">
        <v>496</v>
      </c>
      <c r="B498" s="4" t="s">
        <v>480</v>
      </c>
      <c r="C498" s="4" t="str">
        <f>"马瑞"</f>
        <v>马瑞</v>
      </c>
      <c r="D498" s="3" t="s">
        <v>481</v>
      </c>
    </row>
    <row r="499" ht="30" customHeight="1" spans="1:4">
      <c r="A499" s="3">
        <v>497</v>
      </c>
      <c r="B499" s="4" t="s">
        <v>480</v>
      </c>
      <c r="C499" s="4" t="str">
        <f>"黄浩"</f>
        <v>黄浩</v>
      </c>
      <c r="D499" s="3" t="s">
        <v>482</v>
      </c>
    </row>
    <row r="500" ht="30" customHeight="1" spans="1:4">
      <c r="A500" s="3">
        <v>498</v>
      </c>
      <c r="B500" s="4" t="s">
        <v>480</v>
      </c>
      <c r="C500" s="4" t="str">
        <f>"杨涛"</f>
        <v>杨涛</v>
      </c>
      <c r="D500" s="3" t="s">
        <v>483</v>
      </c>
    </row>
    <row r="501" ht="30" customHeight="1" spans="1:4">
      <c r="A501" s="3">
        <v>499</v>
      </c>
      <c r="B501" s="4" t="s">
        <v>480</v>
      </c>
      <c r="C501" s="4" t="str">
        <f>"林明谊"</f>
        <v>林明谊</v>
      </c>
      <c r="D501" s="3" t="s">
        <v>484</v>
      </c>
    </row>
    <row r="502" ht="30" customHeight="1" spans="1:4">
      <c r="A502" s="3">
        <v>500</v>
      </c>
      <c r="B502" s="4" t="s">
        <v>480</v>
      </c>
      <c r="C502" s="4" t="str">
        <f>"梁文君"</f>
        <v>梁文君</v>
      </c>
      <c r="D502" s="3" t="s">
        <v>39</v>
      </c>
    </row>
    <row r="503" ht="30" customHeight="1" spans="1:4">
      <c r="A503" s="3">
        <v>501</v>
      </c>
      <c r="B503" s="4" t="s">
        <v>480</v>
      </c>
      <c r="C503" s="4" t="str">
        <f>"符宝宝"</f>
        <v>符宝宝</v>
      </c>
      <c r="D503" s="3" t="s">
        <v>485</v>
      </c>
    </row>
    <row r="504" ht="30" customHeight="1" spans="1:4">
      <c r="A504" s="3">
        <v>502</v>
      </c>
      <c r="B504" s="4" t="s">
        <v>480</v>
      </c>
      <c r="C504" s="4" t="str">
        <f>"张庆"</f>
        <v>张庆</v>
      </c>
      <c r="D504" s="3" t="s">
        <v>486</v>
      </c>
    </row>
    <row r="505" ht="30" customHeight="1" spans="1:4">
      <c r="A505" s="3">
        <v>503</v>
      </c>
      <c r="B505" s="4" t="s">
        <v>480</v>
      </c>
      <c r="C505" s="4" t="str">
        <f>"李厚宏"</f>
        <v>李厚宏</v>
      </c>
      <c r="D505" s="3" t="s">
        <v>487</v>
      </c>
    </row>
    <row r="506" ht="30" customHeight="1" spans="1:4">
      <c r="A506" s="3">
        <v>504</v>
      </c>
      <c r="B506" s="4" t="s">
        <v>480</v>
      </c>
      <c r="C506" s="4" t="str">
        <f>"王豪"</f>
        <v>王豪</v>
      </c>
      <c r="D506" s="3" t="s">
        <v>488</v>
      </c>
    </row>
    <row r="507" ht="30" customHeight="1" spans="1:4">
      <c r="A507" s="3">
        <v>505</v>
      </c>
      <c r="B507" s="4" t="s">
        <v>480</v>
      </c>
      <c r="C507" s="4" t="str">
        <f>"王冰"</f>
        <v>王冰</v>
      </c>
      <c r="D507" s="3" t="s">
        <v>489</v>
      </c>
    </row>
    <row r="508" ht="30" customHeight="1" spans="1:4">
      <c r="A508" s="3">
        <v>506</v>
      </c>
      <c r="B508" s="4" t="s">
        <v>480</v>
      </c>
      <c r="C508" s="4" t="str">
        <f>"冯楚"</f>
        <v>冯楚</v>
      </c>
      <c r="D508" s="3" t="s">
        <v>490</v>
      </c>
    </row>
    <row r="509" ht="30" customHeight="1" spans="1:4">
      <c r="A509" s="3">
        <v>507</v>
      </c>
      <c r="B509" s="4" t="s">
        <v>480</v>
      </c>
      <c r="C509" s="4" t="str">
        <f>"陈芳明"</f>
        <v>陈芳明</v>
      </c>
      <c r="D509" s="3" t="s">
        <v>491</v>
      </c>
    </row>
    <row r="510" ht="30" customHeight="1" spans="1:4">
      <c r="A510" s="3">
        <v>508</v>
      </c>
      <c r="B510" s="4" t="s">
        <v>480</v>
      </c>
      <c r="C510" s="4" t="str">
        <f>"王壮"</f>
        <v>王壮</v>
      </c>
      <c r="D510" s="3" t="s">
        <v>492</v>
      </c>
    </row>
    <row r="511" ht="30" customHeight="1" spans="1:4">
      <c r="A511" s="3">
        <v>509</v>
      </c>
      <c r="B511" s="4" t="s">
        <v>480</v>
      </c>
      <c r="C511" s="4" t="str">
        <f>"吴鸿燕"</f>
        <v>吴鸿燕</v>
      </c>
      <c r="D511" s="3" t="s">
        <v>493</v>
      </c>
    </row>
    <row r="512" ht="30" customHeight="1" spans="1:4">
      <c r="A512" s="3">
        <v>510</v>
      </c>
      <c r="B512" s="4" t="s">
        <v>480</v>
      </c>
      <c r="C512" s="4" t="str">
        <f>"陈业豪"</f>
        <v>陈业豪</v>
      </c>
      <c r="D512" s="3" t="s">
        <v>494</v>
      </c>
    </row>
    <row r="513" ht="30" customHeight="1" spans="1:4">
      <c r="A513" s="3">
        <v>511</v>
      </c>
      <c r="B513" s="4" t="s">
        <v>480</v>
      </c>
      <c r="C513" s="4" t="str">
        <f>"王宜雷"</f>
        <v>王宜雷</v>
      </c>
      <c r="D513" s="3" t="s">
        <v>495</v>
      </c>
    </row>
    <row r="514" ht="30" customHeight="1" spans="1:4">
      <c r="A514" s="3">
        <v>512</v>
      </c>
      <c r="B514" s="4" t="s">
        <v>480</v>
      </c>
      <c r="C514" s="4" t="str">
        <f>"吴崇武"</f>
        <v>吴崇武</v>
      </c>
      <c r="D514" s="3" t="s">
        <v>496</v>
      </c>
    </row>
    <row r="515" ht="30" customHeight="1" spans="1:4">
      <c r="A515" s="3">
        <v>513</v>
      </c>
      <c r="B515" s="4" t="s">
        <v>480</v>
      </c>
      <c r="C515" s="4" t="str">
        <f>"李金"</f>
        <v>李金</v>
      </c>
      <c r="D515" s="3" t="s">
        <v>497</v>
      </c>
    </row>
    <row r="516" ht="30" customHeight="1" spans="1:4">
      <c r="A516" s="3">
        <v>514</v>
      </c>
      <c r="B516" s="4" t="s">
        <v>480</v>
      </c>
      <c r="C516" s="4" t="str">
        <f>"王强"</f>
        <v>王强</v>
      </c>
      <c r="D516" s="3" t="s">
        <v>498</v>
      </c>
    </row>
    <row r="517" ht="30" customHeight="1" spans="1:4">
      <c r="A517" s="3">
        <v>515</v>
      </c>
      <c r="B517" s="4" t="s">
        <v>480</v>
      </c>
      <c r="C517" s="4" t="str">
        <f>"邓李自强"</f>
        <v>邓李自强</v>
      </c>
      <c r="D517" s="3" t="s">
        <v>499</v>
      </c>
    </row>
    <row r="518" ht="30" customHeight="1" spans="1:4">
      <c r="A518" s="3">
        <v>516</v>
      </c>
      <c r="B518" s="4" t="s">
        <v>480</v>
      </c>
      <c r="C518" s="4" t="str">
        <f>"胥泽昊"</f>
        <v>胥泽昊</v>
      </c>
      <c r="D518" s="3" t="s">
        <v>500</v>
      </c>
    </row>
    <row r="519" ht="30" customHeight="1" spans="1:4">
      <c r="A519" s="3">
        <v>517</v>
      </c>
      <c r="B519" s="4" t="s">
        <v>480</v>
      </c>
      <c r="C519" s="4" t="str">
        <f>"陈虹"</f>
        <v>陈虹</v>
      </c>
      <c r="D519" s="3" t="s">
        <v>501</v>
      </c>
    </row>
  </sheetData>
  <autoFilter ref="A2:D519">
    <extLst/>
  </autoFilter>
  <mergeCells count="1">
    <mergeCell ref="A1:D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合格人员 2020年三亚市天涯区教育局下属事业单位公开招聘60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孙令继</cp:lastModifiedBy>
  <dcterms:created xsi:type="dcterms:W3CDTF">2020-06-12T01:11:00Z</dcterms:created>
  <dcterms:modified xsi:type="dcterms:W3CDTF">2020-06-18T03:22:07Z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