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465" tabRatio="562"/>
  </bookViews>
  <sheets>
    <sheet name="已审核资格证的" sheetId="10" r:id="rId1"/>
  </sheets>
  <definedNames>
    <definedName name="_xlnm.Print_Titles" localSheetId="0">已审核资格证的!$1:$2</definedName>
  </definedNames>
  <calcPr calcId="162913"/>
</workbook>
</file>

<file path=xl/calcChain.xml><?xml version="1.0" encoding="utf-8"?>
<calcChain xmlns="http://schemas.openxmlformats.org/spreadsheetml/2006/main">
  <c r="C498" i="10"/>
  <c r="C497"/>
  <c r="C496"/>
  <c r="C495"/>
  <c r="C494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5"/>
  <c r="C384"/>
  <c r="C383"/>
  <c r="C382"/>
  <c r="C381"/>
  <c r="C380"/>
  <c r="C378"/>
  <c r="C377"/>
  <c r="C376"/>
  <c r="C375"/>
  <c r="C374"/>
  <c r="C373"/>
  <c r="C372"/>
  <c r="C371"/>
  <c r="C370"/>
  <c r="C369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26" l="1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5"/>
  <c r="C223"/>
  <c r="C222"/>
  <c r="C221"/>
  <c r="C220"/>
  <c r="C219"/>
  <c r="C218"/>
  <c r="C210"/>
  <c r="C216"/>
  <c r="C215"/>
  <c r="C214"/>
  <c r="C213"/>
  <c r="C212"/>
  <c r="C211"/>
  <c r="C209"/>
  <c r="C208"/>
  <c r="C207"/>
  <c r="C206"/>
  <c r="C205"/>
  <c r="C204"/>
  <c r="C203"/>
  <c r="C202"/>
  <c r="C201"/>
  <c r="C200"/>
  <c r="C199"/>
  <c r="C198"/>
  <c r="C197"/>
  <c r="C191"/>
  <c r="C190"/>
  <c r="C195"/>
  <c r="C194"/>
  <c r="C193"/>
  <c r="C192"/>
  <c r="C189"/>
  <c r="C188"/>
  <c r="C187"/>
  <c r="C186"/>
  <c r="C185"/>
  <c r="C184"/>
  <c r="C183"/>
  <c r="C182"/>
  <c r="C181"/>
  <c r="C180"/>
  <c r="C179"/>
  <c r="C178"/>
  <c r="C177"/>
  <c r="C176"/>
  <c r="C175"/>
  <c r="C168"/>
  <c r="C173"/>
  <c r="C172"/>
  <c r="C171"/>
  <c r="C170"/>
  <c r="C169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49"/>
  <c r="C148"/>
  <c r="C147"/>
  <c r="C143"/>
  <c r="C124"/>
  <c r="C146"/>
  <c r="C145"/>
  <c r="C144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05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4"/>
  <c r="C103"/>
  <c r="C102"/>
  <c r="C101"/>
  <c r="C99"/>
  <c r="C98"/>
  <c r="C97"/>
  <c r="C96"/>
  <c r="C95"/>
  <c r="C94"/>
  <c r="C65"/>
  <c r="C61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4"/>
  <c r="C63"/>
  <c r="C62"/>
  <c r="C60"/>
  <c r="C59"/>
  <c r="C58"/>
  <c r="C57"/>
  <c r="C56"/>
  <c r="C55"/>
  <c r="C54"/>
  <c r="C52"/>
  <c r="C51"/>
  <c r="C50"/>
  <c r="C49"/>
  <c r="C48"/>
  <c r="C47"/>
  <c r="C31"/>
  <c r="C30"/>
  <c r="C46"/>
  <c r="C45"/>
  <c r="C44"/>
  <c r="C43"/>
  <c r="C42"/>
  <c r="C41"/>
  <c r="C40"/>
  <c r="C39"/>
  <c r="C38"/>
  <c r="C37"/>
  <c r="C36"/>
  <c r="C35"/>
  <c r="C34"/>
  <c r="C33"/>
  <c r="C32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<sst xmlns="http://schemas.openxmlformats.org/spreadsheetml/2006/main" count="965" uniqueCount="502">
  <si>
    <t>序号</t>
  </si>
  <si>
    <t>报考岗位</t>
  </si>
  <si>
    <t>姓名</t>
  </si>
  <si>
    <t>准考证号</t>
  </si>
  <si>
    <t>A1_小学语文教师</t>
  </si>
  <si>
    <t>201904140232</t>
  </si>
  <si>
    <t>201904140534</t>
  </si>
  <si>
    <t>201904140215</t>
  </si>
  <si>
    <t>201904140438</t>
  </si>
  <si>
    <t>201904140515</t>
  </si>
  <si>
    <t>201904140440</t>
  </si>
  <si>
    <t>201904140324</t>
  </si>
  <si>
    <t>201904140104</t>
  </si>
  <si>
    <t>201904140539</t>
  </si>
  <si>
    <t>201904140109</t>
  </si>
  <si>
    <t>201904140332</t>
  </si>
  <si>
    <t>201904140513</t>
  </si>
  <si>
    <t>201904140122</t>
  </si>
  <si>
    <t>201904140107</t>
  </si>
  <si>
    <t>201904140201</t>
  </si>
  <si>
    <t>201904140410</t>
  </si>
  <si>
    <t>201904140331</t>
  </si>
  <si>
    <t>201904140425</t>
  </si>
  <si>
    <t>201904140401</t>
  </si>
  <si>
    <t>201904140228</t>
  </si>
  <si>
    <t>201904140317</t>
  </si>
  <si>
    <t>201904140119</t>
  </si>
  <si>
    <t>201904140318</t>
  </si>
  <si>
    <t>201904140106</t>
  </si>
  <si>
    <t>201904140136</t>
  </si>
  <si>
    <t>201904140128</t>
  </si>
  <si>
    <t>201904140235</t>
  </si>
  <si>
    <t>201904140125</t>
  </si>
  <si>
    <t>201904140216</t>
  </si>
  <si>
    <t>201904140135</t>
  </si>
  <si>
    <t>201904140116</t>
  </si>
  <si>
    <t>201904140217</t>
  </si>
  <si>
    <t>201904140330</t>
  </si>
  <si>
    <t>201904140105</t>
  </si>
  <si>
    <t>201904140506</t>
  </si>
  <si>
    <t>201904140325</t>
  </si>
  <si>
    <t>201904140205</t>
  </si>
  <si>
    <t>201904140532</t>
  </si>
  <si>
    <t>201904140522</t>
  </si>
  <si>
    <t>201904140422</t>
  </si>
  <si>
    <t>201904140202</t>
  </si>
  <si>
    <t>201904140408</t>
  </si>
  <si>
    <t>201904140419</t>
  </si>
  <si>
    <t>201904140214</t>
  </si>
  <si>
    <t>201904140111</t>
  </si>
  <si>
    <t>201904140227</t>
  </si>
  <si>
    <t>201904140236</t>
  </si>
  <si>
    <t>201904140411</t>
  </si>
  <si>
    <t>201904140303</t>
  </si>
  <si>
    <t>201904140508</t>
  </si>
  <si>
    <t>A2_小学数学教师</t>
  </si>
  <si>
    <t>201904141537</t>
  </si>
  <si>
    <t>201904141427</t>
  </si>
  <si>
    <t>201904141809</t>
  </si>
  <si>
    <t>201904141535</t>
  </si>
  <si>
    <t>201904141731</t>
  </si>
  <si>
    <t>201904141611</t>
  </si>
  <si>
    <t>201904141719</t>
  </si>
  <si>
    <t>201904141438</t>
  </si>
  <si>
    <t>201904141609</t>
  </si>
  <si>
    <t>201904141505</t>
  </si>
  <si>
    <t>201904141507</t>
  </si>
  <si>
    <t>201904141701</t>
  </si>
  <si>
    <t>201904141530</t>
  </si>
  <si>
    <t>201904141514</t>
  </si>
  <si>
    <t>201904141525</t>
  </si>
  <si>
    <t>201904141640</t>
  </si>
  <si>
    <t>201904141523</t>
  </si>
  <si>
    <t>201904141820</t>
  </si>
  <si>
    <t>201904141724</t>
  </si>
  <si>
    <t>201904141508</t>
  </si>
  <si>
    <t>201904141504</t>
  </si>
  <si>
    <t>201904141803</t>
  </si>
  <si>
    <t>201904141606</t>
  </si>
  <si>
    <t>201904141628</t>
  </si>
  <si>
    <t>201904141629</t>
  </si>
  <si>
    <t>201904141737</t>
  </si>
  <si>
    <t>201904141624</t>
  </si>
  <si>
    <t>201904141634</t>
  </si>
  <si>
    <t>201904141619</t>
  </si>
  <si>
    <t>201904141707</t>
  </si>
  <si>
    <t>201904141636</t>
  </si>
  <si>
    <t>201904141733</t>
  </si>
  <si>
    <t>201904141422</t>
  </si>
  <si>
    <t>201904141435</t>
  </si>
  <si>
    <t>201904141621</t>
  </si>
  <si>
    <t>201904141439</t>
  </si>
  <si>
    <t>201904141604</t>
  </si>
  <si>
    <t>201904141805</t>
  </si>
  <si>
    <t>201904141506</t>
  </si>
  <si>
    <t>201904141513</t>
  </si>
  <si>
    <t>201904141718</t>
  </si>
  <si>
    <t>201904141722</t>
  </si>
  <si>
    <t>201904141534</t>
  </si>
  <si>
    <t>201904141614</t>
  </si>
  <si>
    <t>201904141706</t>
  </si>
  <si>
    <t>201904141812</t>
  </si>
  <si>
    <t>A3_小学英语教师</t>
  </si>
  <si>
    <t>201904142619</t>
  </si>
  <si>
    <t>201904142701</t>
  </si>
  <si>
    <t>201904142739</t>
  </si>
  <si>
    <t>201904142804</t>
  </si>
  <si>
    <t>201904142606</t>
  </si>
  <si>
    <t>201904142522</t>
  </si>
  <si>
    <t>201904142531</t>
  </si>
  <si>
    <t>201904142515</t>
  </si>
  <si>
    <t>201904142717</t>
  </si>
  <si>
    <t>201904142708</t>
  </si>
  <si>
    <t>201904142610</t>
  </si>
  <si>
    <t>201904142532</t>
  </si>
  <si>
    <t>201904142518</t>
  </si>
  <si>
    <t>201904142801</t>
  </si>
  <si>
    <t>201904142511</t>
  </si>
  <si>
    <t>201904142533</t>
  </si>
  <si>
    <t>201904142620</t>
  </si>
  <si>
    <t>201904142737</t>
  </si>
  <si>
    <t>201904142615</t>
  </si>
  <si>
    <t>201904142704</t>
  </si>
  <si>
    <t>201904142640</t>
  </si>
  <si>
    <t>201904142616</t>
  </si>
  <si>
    <t>A4_小学音乐教师</t>
  </si>
  <si>
    <t>201904142917</t>
  </si>
  <si>
    <t>201904142905</t>
  </si>
  <si>
    <t>201904143213</t>
  </si>
  <si>
    <t>201904143202</t>
  </si>
  <si>
    <t>201904143006</t>
  </si>
  <si>
    <t>201904143127</t>
  </si>
  <si>
    <t>201904143240</t>
  </si>
  <si>
    <t>201904142906</t>
  </si>
  <si>
    <t>201904142940</t>
  </si>
  <si>
    <t>201904143138</t>
  </si>
  <si>
    <t>201904143428</t>
  </si>
  <si>
    <t>201904143410</t>
  </si>
  <si>
    <t>201904143437</t>
  </si>
  <si>
    <t>201904143012</t>
  </si>
  <si>
    <t>201904143106</t>
  </si>
  <si>
    <t>201904143329</t>
  </si>
  <si>
    <t>201904143314</t>
  </si>
  <si>
    <t>201904143036</t>
  </si>
  <si>
    <t>201904143217</t>
  </si>
  <si>
    <t>201904143318</t>
  </si>
  <si>
    <t>201904143414</t>
  </si>
  <si>
    <t>201904142933</t>
  </si>
  <si>
    <t>201904142911</t>
  </si>
  <si>
    <t>201904143505</t>
  </si>
  <si>
    <t>201904143306</t>
  </si>
  <si>
    <t>201904143008</t>
  </si>
  <si>
    <t>A5_小学体育教师1</t>
  </si>
  <si>
    <t>201904143831</t>
  </si>
  <si>
    <t>201904143613</t>
  </si>
  <si>
    <t>201904143708</t>
  </si>
  <si>
    <t>201904143619</t>
  </si>
  <si>
    <t>201904143640</t>
  </si>
  <si>
    <t>201904143704</t>
  </si>
  <si>
    <t>201904143827</t>
  </si>
  <si>
    <t>201904143829</t>
  </si>
  <si>
    <t>201904143809</t>
  </si>
  <si>
    <t>201904143706</t>
  </si>
  <si>
    <t>201904143603</t>
  </si>
  <si>
    <t>201904143630</t>
  </si>
  <si>
    <t>201904143709</t>
  </si>
  <si>
    <t>201904143608</t>
  </si>
  <si>
    <t>201904143814</t>
  </si>
  <si>
    <t>201904143714</t>
  </si>
  <si>
    <t>201904143634</t>
  </si>
  <si>
    <t>201904143605</t>
  </si>
  <si>
    <t>201904143701</t>
  </si>
  <si>
    <t>201904143620</t>
  </si>
  <si>
    <t>201904143606</t>
  </si>
  <si>
    <t>201904143712</t>
  </si>
  <si>
    <t>201904143719</t>
  </si>
  <si>
    <t>A6_小学体育教师2</t>
  </si>
  <si>
    <t>201904144017</t>
  </si>
  <si>
    <t>201904144013</t>
  </si>
  <si>
    <t>201904144122</t>
  </si>
  <si>
    <t>201904143924</t>
  </si>
  <si>
    <t>201904144039</t>
  </si>
  <si>
    <t>201904143905</t>
  </si>
  <si>
    <t>201904143914</t>
  </si>
  <si>
    <t>201904143917</t>
  </si>
  <si>
    <t>201904144105</t>
  </si>
  <si>
    <t>201904143936</t>
  </si>
  <si>
    <t>201904144014</t>
  </si>
  <si>
    <t>201904144130</t>
  </si>
  <si>
    <t>201904144034</t>
  </si>
  <si>
    <t>201904144023</t>
  </si>
  <si>
    <t>201904143922</t>
  </si>
  <si>
    <t>201904143918</t>
  </si>
  <si>
    <t>201904144033</t>
  </si>
  <si>
    <t>201904143920</t>
  </si>
  <si>
    <t>201904143923</t>
  </si>
  <si>
    <t>201904144004</t>
  </si>
  <si>
    <t>201904143913</t>
  </si>
  <si>
    <t>A7_小学美术教师</t>
  </si>
  <si>
    <t>201904144633</t>
  </si>
  <si>
    <t>201904144302</t>
  </si>
  <si>
    <t>201904144529</t>
  </si>
  <si>
    <t>201904144509</t>
  </si>
  <si>
    <t>201904144631</t>
  </si>
  <si>
    <t>201904144718</t>
  </si>
  <si>
    <t>201904144419</t>
  </si>
  <si>
    <t>201904144507</t>
  </si>
  <si>
    <t>201904144433</t>
  </si>
  <si>
    <t>201904144705</t>
  </si>
  <si>
    <t>201904144336</t>
  </si>
  <si>
    <t>201904144301</t>
  </si>
  <si>
    <t>201904144634</t>
  </si>
  <si>
    <t>201904144731</t>
  </si>
  <si>
    <t>201904144337</t>
  </si>
  <si>
    <t>201904144422</t>
  </si>
  <si>
    <t>201904144402</t>
  </si>
  <si>
    <t>201904144410</t>
  </si>
  <si>
    <t>201904144501</t>
  </si>
  <si>
    <t>201904144439</t>
  </si>
  <si>
    <t>A8_小学计算机教师</t>
  </si>
  <si>
    <t>201904143530</t>
  </si>
  <si>
    <t>201904143534</t>
  </si>
  <si>
    <t>201904143531</t>
  </si>
  <si>
    <t>201904143529</t>
  </si>
  <si>
    <t>201904143521</t>
  </si>
  <si>
    <t>201904143532</t>
  </si>
  <si>
    <t>A9_幼儿教师</t>
  </si>
  <si>
    <t>201904144807</t>
  </si>
  <si>
    <t>201904145224</t>
  </si>
  <si>
    <t>201904144821</t>
  </si>
  <si>
    <t>201904144917</t>
  </si>
  <si>
    <t>201904144817</t>
  </si>
  <si>
    <t>201904145222</t>
  </si>
  <si>
    <t>201904144904</t>
  </si>
  <si>
    <t>201904144910</t>
  </si>
  <si>
    <t>201904145204</t>
  </si>
  <si>
    <t>201904144829</t>
  </si>
  <si>
    <t>201904145202</t>
  </si>
  <si>
    <t>201904145128</t>
  </si>
  <si>
    <t>201904145227</t>
  </si>
  <si>
    <t>201904145209</t>
  </si>
  <si>
    <t>201904145039</t>
  </si>
  <si>
    <t>201904145005</t>
  </si>
  <si>
    <t>201904145121</t>
  </si>
  <si>
    <t>201904144837</t>
  </si>
  <si>
    <t>201904145112</t>
  </si>
  <si>
    <t>201904144808</t>
  </si>
  <si>
    <t>201904144922</t>
  </si>
  <si>
    <t>B1_小学语文教师2</t>
  </si>
  <si>
    <t>201904140639</t>
  </si>
  <si>
    <t>201904141201</t>
  </si>
  <si>
    <t>201904141035</t>
  </si>
  <si>
    <t>201904140920</t>
  </si>
  <si>
    <t>201904140822</t>
  </si>
  <si>
    <t>201904140718</t>
  </si>
  <si>
    <t>201904140930</t>
  </si>
  <si>
    <t>201904141107</t>
  </si>
  <si>
    <t>201904140728</t>
  </si>
  <si>
    <t>201904140615</t>
  </si>
  <si>
    <t>201904140901</t>
  </si>
  <si>
    <t>201904141409</t>
  </si>
  <si>
    <t>201904140730</t>
  </si>
  <si>
    <t>201904140837</t>
  </si>
  <si>
    <t>201904140919</t>
  </si>
  <si>
    <t>201904141128</t>
  </si>
  <si>
    <t>201904140833</t>
  </si>
  <si>
    <t>201904140609</t>
  </si>
  <si>
    <t>201904140629</t>
  </si>
  <si>
    <t>201904140803</t>
  </si>
  <si>
    <t>201904140702</t>
  </si>
  <si>
    <t>201904140740</t>
  </si>
  <si>
    <t>201904140938</t>
  </si>
  <si>
    <t>201904141213</t>
  </si>
  <si>
    <t>201904141413</t>
  </si>
  <si>
    <t>201904141306</t>
  </si>
  <si>
    <t>201904140830</t>
  </si>
  <si>
    <t>201904140823</t>
  </si>
  <si>
    <t>201904141336</t>
  </si>
  <si>
    <t>201904140622</t>
  </si>
  <si>
    <t>201904141114</t>
  </si>
  <si>
    <t>201904140915</t>
  </si>
  <si>
    <t>201904140907</t>
  </si>
  <si>
    <t>201904140826</t>
  </si>
  <si>
    <t>201904141321</t>
  </si>
  <si>
    <t>201904141412</t>
  </si>
  <si>
    <t>201904140604</t>
  </si>
  <si>
    <t>201904140731</t>
  </si>
  <si>
    <t>201904141216</t>
  </si>
  <si>
    <t>201904141011</t>
  </si>
  <si>
    <t>201904140602</t>
  </si>
  <si>
    <t>201904140912</t>
  </si>
  <si>
    <t>201904141302</t>
  </si>
  <si>
    <t>201904140921</t>
  </si>
  <si>
    <t>201904140917</t>
  </si>
  <si>
    <t>201904140640</t>
  </si>
  <si>
    <t>201904141039</t>
  </si>
  <si>
    <t>201904140903</t>
  </si>
  <si>
    <t>201904140627</t>
  </si>
  <si>
    <t>201904141112</t>
  </si>
  <si>
    <t>201904140835</t>
  </si>
  <si>
    <t>201904141237</t>
  </si>
  <si>
    <t>201904141121</t>
  </si>
  <si>
    <t>201904140916</t>
  </si>
  <si>
    <t>201904141312</t>
  </si>
  <si>
    <t>201904141007</t>
  </si>
  <si>
    <t>201904141030</t>
  </si>
  <si>
    <t>201904141233</t>
  </si>
  <si>
    <t>201904141110</t>
  </si>
  <si>
    <t>201904141024</t>
  </si>
  <si>
    <t>201904140607</t>
  </si>
  <si>
    <t>B2_小学数学教师2</t>
  </si>
  <si>
    <t>201904142414</t>
  </si>
  <si>
    <t>201904142221</t>
  </si>
  <si>
    <t>201904142301</t>
  </si>
  <si>
    <t>201904142020</t>
  </si>
  <si>
    <t>201904142021</t>
  </si>
  <si>
    <t>201904141839</t>
  </si>
  <si>
    <t>201904141910</t>
  </si>
  <si>
    <t>201904142208</t>
  </si>
  <si>
    <t>201904142015</t>
  </si>
  <si>
    <t>201904141920</t>
  </si>
  <si>
    <t>201904142135</t>
  </si>
  <si>
    <t>201904142131</t>
  </si>
  <si>
    <t>201904142008</t>
  </si>
  <si>
    <t>201904142306</t>
  </si>
  <si>
    <t>201904141901</t>
  </si>
  <si>
    <t>201904142029</t>
  </si>
  <si>
    <t>201904141912</t>
  </si>
  <si>
    <t>201904142024</t>
  </si>
  <si>
    <t>201904141906</t>
  </si>
  <si>
    <t>201904141905</t>
  </si>
  <si>
    <t>201904142211</t>
  </si>
  <si>
    <t>201904141934</t>
  </si>
  <si>
    <t>201904142332</t>
  </si>
  <si>
    <t>201904141907</t>
  </si>
  <si>
    <t>201904142122</t>
  </si>
  <si>
    <t>201904142302</t>
  </si>
  <si>
    <t>201904142317</t>
  </si>
  <si>
    <t>201904142128</t>
  </si>
  <si>
    <t>201904141924</t>
  </si>
  <si>
    <t>201904142123</t>
  </si>
  <si>
    <t>201904142431</t>
  </si>
  <si>
    <t>201904142006</t>
  </si>
  <si>
    <t>201904141938</t>
  </si>
  <si>
    <t>201904142137</t>
  </si>
  <si>
    <t>201904142202</t>
  </si>
  <si>
    <t>201904142032</t>
  </si>
  <si>
    <t>201904142105</t>
  </si>
  <si>
    <t>201904142037</t>
  </si>
  <si>
    <t>201904142104</t>
  </si>
  <si>
    <t>201904141933</t>
  </si>
  <si>
    <t>201904141937</t>
  </si>
  <si>
    <t>201904142421</t>
  </si>
  <si>
    <t>201904142215</t>
  </si>
  <si>
    <t>201904142002</t>
  </si>
  <si>
    <t>201904141833</t>
  </si>
  <si>
    <t>201904142314</t>
  </si>
  <si>
    <t>201904142010</t>
  </si>
  <si>
    <t>201904142233</t>
  </si>
  <si>
    <t>201904142107</t>
  </si>
  <si>
    <t>201904141836</t>
  </si>
  <si>
    <t>201904142227</t>
  </si>
  <si>
    <t>201904141935</t>
  </si>
  <si>
    <t>201904142324</t>
  </si>
  <si>
    <t>201904142325</t>
  </si>
  <si>
    <t>201904142240</t>
  </si>
  <si>
    <t>201904142028</t>
  </si>
  <si>
    <t>201904141835</t>
  </si>
  <si>
    <t>201904142415</t>
  </si>
  <si>
    <t>201904141926</t>
  </si>
  <si>
    <t>B3_小学体育教师3</t>
  </si>
  <si>
    <t>201904144203</t>
  </si>
  <si>
    <t>201904144139</t>
  </si>
  <si>
    <t>201904144210</t>
  </si>
  <si>
    <t>201904144208</t>
  </si>
  <si>
    <t>201904144205</t>
  </si>
  <si>
    <t>201904144207</t>
  </si>
  <si>
    <t>201904144206</t>
  </si>
  <si>
    <t>201904144219</t>
  </si>
  <si>
    <t>201904144209</t>
  </si>
  <si>
    <t>201904144218</t>
  </si>
  <si>
    <t>B4_小学体育教师4</t>
  </si>
  <si>
    <t>201904144225</t>
  </si>
  <si>
    <t>201904144223</t>
  </si>
  <si>
    <t>201904144226</t>
  </si>
  <si>
    <t>201904144224</t>
  </si>
  <si>
    <t>201904144232</t>
  </si>
  <si>
    <t>201904144230</t>
  </si>
  <si>
    <t>C1_全科</t>
  </si>
  <si>
    <t>201904145622</t>
  </si>
  <si>
    <t>201904145626</t>
  </si>
  <si>
    <t>201904145714</t>
  </si>
  <si>
    <t>201904145629</t>
  </si>
  <si>
    <t>201904145709</t>
  </si>
  <si>
    <t>201904145717</t>
  </si>
  <si>
    <t>201904145312</t>
  </si>
  <si>
    <t>201904145620</t>
  </si>
  <si>
    <t>201904145725</t>
  </si>
  <si>
    <t>201904145727</t>
  </si>
  <si>
    <t>201904145313</t>
  </si>
  <si>
    <t>201904145303</t>
  </si>
  <si>
    <t>201904145310</t>
  </si>
  <si>
    <t>201904145705</t>
  </si>
  <si>
    <t>201904145625</t>
  </si>
  <si>
    <t>201904145337</t>
  </si>
  <si>
    <t>201904145640</t>
  </si>
  <si>
    <t>201904145721</t>
  </si>
  <si>
    <t>201904145722</t>
  </si>
  <si>
    <t>201904145601</t>
  </si>
  <si>
    <t>201904145339</t>
  </si>
  <si>
    <t>201904145602</t>
  </si>
  <si>
    <t>201904145321</t>
  </si>
  <si>
    <t>201904145707</t>
  </si>
  <si>
    <t>201904145302</t>
  </si>
  <si>
    <t>201904145730</t>
  </si>
  <si>
    <t>201904145335</t>
  </si>
  <si>
    <t>201904145723</t>
  </si>
  <si>
    <t>201904145621</t>
  </si>
  <si>
    <t>201904145720</t>
  </si>
  <si>
    <t>201904145708</t>
  </si>
  <si>
    <t>201904145731</t>
  </si>
  <si>
    <t>201904145733</t>
  </si>
  <si>
    <t>201904145726</t>
  </si>
  <si>
    <t>201904145319</t>
  </si>
  <si>
    <t>201904145322</t>
  </si>
  <si>
    <t>201904145623</t>
  </si>
  <si>
    <t>201904145318</t>
  </si>
  <si>
    <t>201904145309</t>
  </si>
  <si>
    <t>201904145327</t>
  </si>
  <si>
    <t>201904145301</t>
  </si>
  <si>
    <t>201904145702</t>
  </si>
  <si>
    <t>201904145612</t>
  </si>
  <si>
    <t>201904145706</t>
  </si>
  <si>
    <t>201904145320</t>
  </si>
  <si>
    <t>201904145604</t>
  </si>
  <si>
    <t>201904145608</t>
  </si>
  <si>
    <t>201904145711</t>
  </si>
  <si>
    <t>201904145701</t>
  </si>
  <si>
    <t>201904145732</t>
  </si>
  <si>
    <t>201904145306</t>
  </si>
  <si>
    <t>201904145307</t>
  </si>
  <si>
    <t>201904145605</t>
  </si>
  <si>
    <t>201904145324</t>
  </si>
  <si>
    <t>201904145311</t>
  </si>
  <si>
    <t>201904145719</t>
  </si>
  <si>
    <t>201904145729</t>
  </si>
  <si>
    <t>C2_中学文科</t>
  </si>
  <si>
    <t>201904145808</t>
  </si>
  <si>
    <t>201904146016</t>
  </si>
  <si>
    <t>201904145837</t>
  </si>
  <si>
    <t>201904146031</t>
  </si>
  <si>
    <t>201904146002</t>
  </si>
  <si>
    <t>201904145911</t>
  </si>
  <si>
    <t>201904145917</t>
  </si>
  <si>
    <t>201904145827</t>
  </si>
  <si>
    <t>201904145820</t>
  </si>
  <si>
    <t>201904146015</t>
  </si>
  <si>
    <t>201904145905</t>
  </si>
  <si>
    <t>201904146039</t>
  </si>
  <si>
    <t>201904145902</t>
  </si>
  <si>
    <t>201904145913</t>
  </si>
  <si>
    <t>201904146040</t>
  </si>
  <si>
    <t>201904146027</t>
  </si>
  <si>
    <t>201904145840</t>
  </si>
  <si>
    <t>201904145906</t>
  </si>
  <si>
    <t>201904145912</t>
  </si>
  <si>
    <t>201904146032</t>
  </si>
  <si>
    <t>201904145817</t>
  </si>
  <si>
    <t>201904146010</t>
  </si>
  <si>
    <t>C3_中学理科</t>
  </si>
  <si>
    <t>201904146127</t>
  </si>
  <si>
    <t>201904146232</t>
  </si>
  <si>
    <t>201904146114</t>
  </si>
  <si>
    <t>201904146135</t>
  </si>
  <si>
    <t>201904146113</t>
  </si>
  <si>
    <t>201904146301</t>
  </si>
  <si>
    <t>201904146112</t>
  </si>
  <si>
    <t>201904146115</t>
  </si>
  <si>
    <t>201904146211</t>
  </si>
  <si>
    <t>201904146302</t>
  </si>
  <si>
    <t>201904146218</t>
  </si>
  <si>
    <t>201904146227</t>
  </si>
  <si>
    <t>201904146120</t>
  </si>
  <si>
    <t>201904146125</t>
  </si>
  <si>
    <t>201904146134</t>
  </si>
  <si>
    <t>201904146138</t>
  </si>
  <si>
    <t>201904146201</t>
  </si>
  <si>
    <t>201904146122</t>
  </si>
  <si>
    <t>201904146137</t>
  </si>
  <si>
    <t>201904146136</t>
  </si>
  <si>
    <t>201904146233</t>
  </si>
  <si>
    <t>201904146237</t>
  </si>
  <si>
    <t>201904146236</t>
  </si>
  <si>
    <t>201904146222</t>
  </si>
  <si>
    <t>201904146221</t>
  </si>
  <si>
    <t>C4_职专专业</t>
  </si>
  <si>
    <t>201904146307</t>
  </si>
  <si>
    <t>201904146317</t>
  </si>
  <si>
    <t>201904146310</t>
  </si>
  <si>
    <t>201904146311</t>
  </si>
  <si>
    <t>201904146314</t>
  </si>
  <si>
    <t>2019年攸县教育局公开招聘教师面试入围人员名单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</si>
</sst>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charset val="134"/>
      <scheme val="minor"/>
    </font>
    <font>
      <sz val="10"/>
      <name val="等线"/>
      <charset val="134"/>
      <scheme val="minor"/>
    </font>
    <font>
      <sz val="16"/>
      <name val="方正小标宋简体"/>
      <charset val="134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XCQ1143"/>
  <sheetViews>
    <sheetView tabSelected="1" workbookViewId="0">
      <selection activeCell="G18" sqref="G18"/>
    </sheetView>
  </sheetViews>
  <sheetFormatPr defaultColWidth="9" defaultRowHeight="15" customHeight="1"/>
  <cols>
    <col min="1" max="1" width="7.625" style="3" customWidth="1"/>
    <col min="2" max="2" width="21.125" style="3" customWidth="1"/>
    <col min="3" max="3" width="13.625" style="3" customWidth="1"/>
    <col min="4" max="4" width="22.75" style="4" customWidth="1"/>
    <col min="5" max="16319" width="9" style="3"/>
  </cols>
  <sheetData>
    <row r="1" spans="1:4" ht="24" customHeight="1">
      <c r="A1" s="11" t="s">
        <v>501</v>
      </c>
      <c r="B1" s="11"/>
      <c r="C1" s="11"/>
      <c r="D1" s="11"/>
    </row>
    <row r="2" spans="1:4" s="3" customFormat="1" ht="15" customHeight="1">
      <c r="A2" s="5" t="s">
        <v>0</v>
      </c>
      <c r="B2" s="5" t="s">
        <v>1</v>
      </c>
      <c r="C2" s="5" t="s">
        <v>2</v>
      </c>
      <c r="D2" s="6" t="s">
        <v>3</v>
      </c>
    </row>
    <row r="3" spans="1:4" s="3" customFormat="1" ht="15" customHeight="1">
      <c r="A3" s="5">
        <v>1</v>
      </c>
      <c r="B3" s="5" t="s">
        <v>4</v>
      </c>
      <c r="C3" s="5" t="str">
        <f>"周明瑶"</f>
        <v>周明瑶</v>
      </c>
      <c r="D3" s="7" t="s">
        <v>5</v>
      </c>
    </row>
    <row r="4" spans="1:4" s="3" customFormat="1" ht="15" customHeight="1">
      <c r="A4" s="5">
        <v>2</v>
      </c>
      <c r="B4" s="5" t="s">
        <v>4</v>
      </c>
      <c r="C4" s="5" t="str">
        <f>"彭建"</f>
        <v>彭建</v>
      </c>
      <c r="D4" s="7" t="s">
        <v>6</v>
      </c>
    </row>
    <row r="5" spans="1:4" s="3" customFormat="1" ht="15" customHeight="1">
      <c r="A5" s="5">
        <v>3</v>
      </c>
      <c r="B5" s="5" t="s">
        <v>4</v>
      </c>
      <c r="C5" s="5" t="str">
        <f>"帅贇"</f>
        <v>帅贇</v>
      </c>
      <c r="D5" s="7" t="s">
        <v>7</v>
      </c>
    </row>
    <row r="6" spans="1:4" s="3" customFormat="1" ht="15" customHeight="1">
      <c r="A6" s="5">
        <v>4</v>
      </c>
      <c r="B6" s="5" t="s">
        <v>4</v>
      </c>
      <c r="C6" s="5" t="str">
        <f>"何晴"</f>
        <v>何晴</v>
      </c>
      <c r="D6" s="7" t="s">
        <v>8</v>
      </c>
    </row>
    <row r="7" spans="1:4" s="3" customFormat="1" ht="15" customHeight="1">
      <c r="A7" s="5">
        <v>5</v>
      </c>
      <c r="B7" s="5" t="s">
        <v>4</v>
      </c>
      <c r="C7" s="5" t="str">
        <f>"向丽娟"</f>
        <v>向丽娟</v>
      </c>
      <c r="D7" s="7" t="s">
        <v>9</v>
      </c>
    </row>
    <row r="8" spans="1:4" s="3" customFormat="1" ht="15" customHeight="1">
      <c r="A8" s="5">
        <v>6</v>
      </c>
      <c r="B8" s="5" t="s">
        <v>4</v>
      </c>
      <c r="C8" s="5" t="str">
        <f>"周洁慧"</f>
        <v>周洁慧</v>
      </c>
      <c r="D8" s="7" t="s">
        <v>10</v>
      </c>
    </row>
    <row r="9" spans="1:4" s="3" customFormat="1" ht="15" customHeight="1">
      <c r="A9" s="5">
        <v>7</v>
      </c>
      <c r="B9" s="5" t="s">
        <v>4</v>
      </c>
      <c r="C9" s="5" t="str">
        <f>"何舒怡"</f>
        <v>何舒怡</v>
      </c>
      <c r="D9" s="7" t="s">
        <v>11</v>
      </c>
    </row>
    <row r="10" spans="1:4" s="3" customFormat="1" ht="15" customHeight="1">
      <c r="A10" s="5">
        <v>8</v>
      </c>
      <c r="B10" s="5" t="s">
        <v>4</v>
      </c>
      <c r="C10" s="5" t="str">
        <f>"何洲"</f>
        <v>何洲</v>
      </c>
      <c r="D10" s="7" t="s">
        <v>12</v>
      </c>
    </row>
    <row r="11" spans="1:4" s="3" customFormat="1" ht="15" customHeight="1">
      <c r="A11" s="5">
        <v>9</v>
      </c>
      <c r="B11" s="5" t="s">
        <v>4</v>
      </c>
      <c r="C11" s="5" t="str">
        <f>"刘雷煜"</f>
        <v>刘雷煜</v>
      </c>
      <c r="D11" s="7" t="s">
        <v>13</v>
      </c>
    </row>
    <row r="12" spans="1:4" s="3" customFormat="1" ht="15" customHeight="1">
      <c r="A12" s="5">
        <v>10</v>
      </c>
      <c r="B12" s="5" t="s">
        <v>4</v>
      </c>
      <c r="C12" s="5" t="str">
        <f>"印菲菲"</f>
        <v>印菲菲</v>
      </c>
      <c r="D12" s="7" t="s">
        <v>14</v>
      </c>
    </row>
    <row r="13" spans="1:4" s="3" customFormat="1" ht="15" customHeight="1">
      <c r="A13" s="5">
        <v>11</v>
      </c>
      <c r="B13" s="5" t="s">
        <v>4</v>
      </c>
      <c r="C13" s="5" t="str">
        <f>"张喜"</f>
        <v>张喜</v>
      </c>
      <c r="D13" s="7" t="s">
        <v>15</v>
      </c>
    </row>
    <row r="14" spans="1:4" s="3" customFormat="1" ht="15" customHeight="1">
      <c r="A14" s="5">
        <v>12</v>
      </c>
      <c r="B14" s="5" t="s">
        <v>4</v>
      </c>
      <c r="C14" s="5" t="str">
        <f>"李傲"</f>
        <v>李傲</v>
      </c>
      <c r="D14" s="7" t="s">
        <v>16</v>
      </c>
    </row>
    <row r="15" spans="1:4" s="3" customFormat="1" ht="15" customHeight="1">
      <c r="A15" s="5">
        <v>13</v>
      </c>
      <c r="B15" s="5" t="s">
        <v>4</v>
      </c>
      <c r="C15" s="5" t="str">
        <f>"沈芳"</f>
        <v>沈芳</v>
      </c>
      <c r="D15" s="7" t="s">
        <v>17</v>
      </c>
    </row>
    <row r="16" spans="1:4" s="3" customFormat="1" ht="15" customHeight="1">
      <c r="A16" s="5">
        <v>14</v>
      </c>
      <c r="B16" s="5" t="s">
        <v>4</v>
      </c>
      <c r="C16" s="5" t="str">
        <f>"唐超"</f>
        <v>唐超</v>
      </c>
      <c r="D16" s="7" t="s">
        <v>18</v>
      </c>
    </row>
    <row r="17" spans="1:4" s="3" customFormat="1" ht="15" customHeight="1">
      <c r="A17" s="5">
        <v>15</v>
      </c>
      <c r="B17" s="5" t="s">
        <v>4</v>
      </c>
      <c r="C17" s="5" t="str">
        <f>"李瑶"</f>
        <v>李瑶</v>
      </c>
      <c r="D17" s="7" t="s">
        <v>19</v>
      </c>
    </row>
    <row r="18" spans="1:4" s="3" customFormat="1" ht="15" customHeight="1">
      <c r="A18" s="5">
        <v>16</v>
      </c>
      <c r="B18" s="5" t="s">
        <v>4</v>
      </c>
      <c r="C18" s="5" t="str">
        <f>"田婷婷"</f>
        <v>田婷婷</v>
      </c>
      <c r="D18" s="7" t="s">
        <v>20</v>
      </c>
    </row>
    <row r="19" spans="1:4" s="3" customFormat="1" ht="15" customHeight="1">
      <c r="A19" s="5">
        <v>17</v>
      </c>
      <c r="B19" s="5" t="s">
        <v>4</v>
      </c>
      <c r="C19" s="5" t="str">
        <f>"陈轼"</f>
        <v>陈轼</v>
      </c>
      <c r="D19" s="7" t="s">
        <v>21</v>
      </c>
    </row>
    <row r="20" spans="1:4" s="3" customFormat="1" ht="15" customHeight="1">
      <c r="A20" s="5">
        <v>18</v>
      </c>
      <c r="B20" s="5" t="s">
        <v>4</v>
      </c>
      <c r="C20" s="5" t="str">
        <f>"伍娟"</f>
        <v>伍娟</v>
      </c>
      <c r="D20" s="7" t="s">
        <v>22</v>
      </c>
    </row>
    <row r="21" spans="1:4" s="3" customFormat="1" ht="15" customHeight="1">
      <c r="A21" s="5">
        <v>19</v>
      </c>
      <c r="B21" s="5" t="s">
        <v>4</v>
      </c>
      <c r="C21" s="5" t="str">
        <f>"胡月平"</f>
        <v>胡月平</v>
      </c>
      <c r="D21" s="7" t="s">
        <v>23</v>
      </c>
    </row>
    <row r="22" spans="1:4" s="3" customFormat="1" ht="15" customHeight="1">
      <c r="A22" s="5">
        <v>20</v>
      </c>
      <c r="B22" s="5" t="s">
        <v>4</v>
      </c>
      <c r="C22" s="5" t="str">
        <f>"赖力"</f>
        <v>赖力</v>
      </c>
      <c r="D22" s="7" t="s">
        <v>24</v>
      </c>
    </row>
    <row r="23" spans="1:4" s="3" customFormat="1" ht="15" customHeight="1">
      <c r="A23" s="5">
        <v>21</v>
      </c>
      <c r="B23" s="5" t="s">
        <v>4</v>
      </c>
      <c r="C23" s="5" t="str">
        <f>"龙素霞"</f>
        <v>龙素霞</v>
      </c>
      <c r="D23" s="7" t="s">
        <v>25</v>
      </c>
    </row>
    <row r="24" spans="1:4" s="3" customFormat="1" ht="15" customHeight="1">
      <c r="A24" s="5">
        <v>22</v>
      </c>
      <c r="B24" s="5" t="s">
        <v>4</v>
      </c>
      <c r="C24" s="5" t="str">
        <f>"谢慧媚"</f>
        <v>谢慧媚</v>
      </c>
      <c r="D24" s="7" t="s">
        <v>26</v>
      </c>
    </row>
    <row r="25" spans="1:4" s="3" customFormat="1" ht="15" customHeight="1">
      <c r="A25" s="5">
        <v>23</v>
      </c>
      <c r="B25" s="5" t="s">
        <v>4</v>
      </c>
      <c r="C25" s="5" t="str">
        <f>"喻高"</f>
        <v>喻高</v>
      </c>
      <c r="D25" s="7" t="s">
        <v>27</v>
      </c>
    </row>
    <row r="26" spans="1:4" s="3" customFormat="1" ht="15" customHeight="1">
      <c r="A26" s="5">
        <v>24</v>
      </c>
      <c r="B26" s="5" t="s">
        <v>4</v>
      </c>
      <c r="C26" s="5" t="str">
        <f>"胡然"</f>
        <v>胡然</v>
      </c>
      <c r="D26" s="7" t="s">
        <v>28</v>
      </c>
    </row>
    <row r="27" spans="1:4" s="3" customFormat="1" ht="15" customHeight="1">
      <c r="A27" s="5">
        <v>25</v>
      </c>
      <c r="B27" s="5" t="s">
        <v>4</v>
      </c>
      <c r="C27" s="5" t="str">
        <f>"唐宇"</f>
        <v>唐宇</v>
      </c>
      <c r="D27" s="7" t="s">
        <v>29</v>
      </c>
    </row>
    <row r="28" spans="1:4" s="3" customFormat="1" ht="15" customHeight="1">
      <c r="A28" s="5">
        <v>26</v>
      </c>
      <c r="B28" s="5" t="s">
        <v>4</v>
      </c>
      <c r="C28" s="5" t="str">
        <f>"张付姣"</f>
        <v>张付姣</v>
      </c>
      <c r="D28" s="7" t="s">
        <v>30</v>
      </c>
    </row>
    <row r="29" spans="1:4" s="3" customFormat="1" ht="15" customHeight="1">
      <c r="A29" s="5">
        <v>27</v>
      </c>
      <c r="B29" s="5" t="s">
        <v>4</v>
      </c>
      <c r="C29" s="5" t="str">
        <f>"朱江"</f>
        <v>朱江</v>
      </c>
      <c r="D29" s="7" t="s">
        <v>31</v>
      </c>
    </row>
    <row r="30" spans="1:4" s="3" customFormat="1" ht="15" customHeight="1">
      <c r="A30" s="5">
        <v>28</v>
      </c>
      <c r="B30" s="5" t="s">
        <v>4</v>
      </c>
      <c r="C30" s="5" t="str">
        <f>"刘桂芝"</f>
        <v>刘桂芝</v>
      </c>
      <c r="D30" s="7" t="s">
        <v>47</v>
      </c>
    </row>
    <row r="31" spans="1:4" s="3" customFormat="1" ht="15" customHeight="1">
      <c r="A31" s="5">
        <v>29</v>
      </c>
      <c r="B31" s="5" t="s">
        <v>4</v>
      </c>
      <c r="C31" s="5" t="str">
        <f>"刘向"</f>
        <v>刘向</v>
      </c>
      <c r="D31" s="7" t="s">
        <v>48</v>
      </c>
    </row>
    <row r="32" spans="1:4" s="3" customFormat="1" ht="15" customHeight="1">
      <c r="A32" s="5">
        <v>30</v>
      </c>
      <c r="B32" s="5" t="s">
        <v>4</v>
      </c>
      <c r="C32" s="5" t="str">
        <f>"何丹"</f>
        <v>何丹</v>
      </c>
      <c r="D32" s="7" t="s">
        <v>32</v>
      </c>
    </row>
    <row r="33" spans="1:4" s="3" customFormat="1" ht="15" customHeight="1">
      <c r="A33" s="5">
        <v>31</v>
      </c>
      <c r="B33" s="5" t="s">
        <v>4</v>
      </c>
      <c r="C33" s="5" t="str">
        <f>"李苗"</f>
        <v>李苗</v>
      </c>
      <c r="D33" s="7" t="s">
        <v>33</v>
      </c>
    </row>
    <row r="34" spans="1:4" s="3" customFormat="1" ht="15" customHeight="1">
      <c r="A34" s="5">
        <v>32</v>
      </c>
      <c r="B34" s="5" t="s">
        <v>4</v>
      </c>
      <c r="C34" s="5" t="str">
        <f>"易嘉慧"</f>
        <v>易嘉慧</v>
      </c>
      <c r="D34" s="7" t="s">
        <v>34</v>
      </c>
    </row>
    <row r="35" spans="1:4" s="3" customFormat="1" ht="15" customHeight="1">
      <c r="A35" s="5">
        <v>33</v>
      </c>
      <c r="B35" s="5" t="s">
        <v>4</v>
      </c>
      <c r="C35" s="5" t="str">
        <f>"周婷"</f>
        <v>周婷</v>
      </c>
      <c r="D35" s="7" t="s">
        <v>35</v>
      </c>
    </row>
    <row r="36" spans="1:4" s="3" customFormat="1" ht="15" customHeight="1">
      <c r="A36" s="5">
        <v>34</v>
      </c>
      <c r="B36" s="5" t="s">
        <v>4</v>
      </c>
      <c r="C36" s="5" t="str">
        <f>"周智雅"</f>
        <v>周智雅</v>
      </c>
      <c r="D36" s="7" t="s">
        <v>36</v>
      </c>
    </row>
    <row r="37" spans="1:4" s="3" customFormat="1" ht="15" customHeight="1">
      <c r="A37" s="5">
        <v>35</v>
      </c>
      <c r="B37" s="5" t="s">
        <v>4</v>
      </c>
      <c r="C37" s="5" t="str">
        <f>"陈教"</f>
        <v>陈教</v>
      </c>
      <c r="D37" s="7" t="s">
        <v>37</v>
      </c>
    </row>
    <row r="38" spans="1:4" s="3" customFormat="1" ht="15" customHeight="1">
      <c r="A38" s="5">
        <v>36</v>
      </c>
      <c r="B38" s="5" t="s">
        <v>4</v>
      </c>
      <c r="C38" s="5" t="str">
        <f>"段思思"</f>
        <v>段思思</v>
      </c>
      <c r="D38" s="7" t="s">
        <v>38</v>
      </c>
    </row>
    <row r="39" spans="1:4" s="3" customFormat="1" ht="15" customHeight="1">
      <c r="A39" s="5">
        <v>37</v>
      </c>
      <c r="B39" s="5" t="s">
        <v>4</v>
      </c>
      <c r="C39" s="5" t="str">
        <f>"肖诚英"</f>
        <v>肖诚英</v>
      </c>
      <c r="D39" s="7" t="s">
        <v>39</v>
      </c>
    </row>
    <row r="40" spans="1:4" s="3" customFormat="1" ht="15" customHeight="1">
      <c r="A40" s="5">
        <v>38</v>
      </c>
      <c r="B40" s="5" t="s">
        <v>4</v>
      </c>
      <c r="C40" s="5" t="str">
        <f>"杨钦显"</f>
        <v>杨钦显</v>
      </c>
      <c r="D40" s="7" t="s">
        <v>40</v>
      </c>
    </row>
    <row r="41" spans="1:4" s="3" customFormat="1" ht="15" customHeight="1">
      <c r="A41" s="5">
        <v>39</v>
      </c>
      <c r="B41" s="5" t="s">
        <v>4</v>
      </c>
      <c r="C41" s="5" t="str">
        <f>"周灵媚"</f>
        <v>周灵媚</v>
      </c>
      <c r="D41" s="7" t="s">
        <v>41</v>
      </c>
    </row>
    <row r="42" spans="1:4" s="3" customFormat="1" ht="15" customHeight="1">
      <c r="A42" s="5">
        <v>40</v>
      </c>
      <c r="B42" s="5" t="s">
        <v>4</v>
      </c>
      <c r="C42" s="5" t="str">
        <f>"荣欣"</f>
        <v>荣欣</v>
      </c>
      <c r="D42" s="7" t="s">
        <v>42</v>
      </c>
    </row>
    <row r="43" spans="1:4" s="3" customFormat="1" ht="15" customHeight="1">
      <c r="A43" s="5">
        <v>41</v>
      </c>
      <c r="B43" s="5" t="s">
        <v>4</v>
      </c>
      <c r="C43" s="5" t="str">
        <f>"谭叶枫"</f>
        <v>谭叶枫</v>
      </c>
      <c r="D43" s="7" t="s">
        <v>43</v>
      </c>
    </row>
    <row r="44" spans="1:4" s="3" customFormat="1" ht="15" customHeight="1">
      <c r="A44" s="5">
        <v>42</v>
      </c>
      <c r="B44" s="5" t="s">
        <v>4</v>
      </c>
      <c r="C44" s="5" t="str">
        <f>"邹京伶"</f>
        <v>邹京伶</v>
      </c>
      <c r="D44" s="7" t="s">
        <v>44</v>
      </c>
    </row>
    <row r="45" spans="1:4" s="3" customFormat="1" ht="15" customHeight="1">
      <c r="A45" s="5">
        <v>43</v>
      </c>
      <c r="B45" s="5" t="s">
        <v>4</v>
      </c>
      <c r="C45" s="5" t="str">
        <f>"唐思琪"</f>
        <v>唐思琪</v>
      </c>
      <c r="D45" s="7" t="s">
        <v>45</v>
      </c>
    </row>
    <row r="46" spans="1:4" s="3" customFormat="1" ht="15" customHeight="1">
      <c r="A46" s="5">
        <v>44</v>
      </c>
      <c r="B46" s="5" t="s">
        <v>4</v>
      </c>
      <c r="C46" s="5" t="str">
        <f>"颜紫芝"</f>
        <v>颜紫芝</v>
      </c>
      <c r="D46" s="7" t="s">
        <v>46</v>
      </c>
    </row>
    <row r="47" spans="1:4" s="3" customFormat="1" ht="15" customHeight="1">
      <c r="A47" s="5">
        <v>45</v>
      </c>
      <c r="B47" s="5" t="s">
        <v>4</v>
      </c>
      <c r="C47" s="5" t="str">
        <f>"罗慧"</f>
        <v>罗慧</v>
      </c>
      <c r="D47" s="7" t="s">
        <v>49</v>
      </c>
    </row>
    <row r="48" spans="1:4" s="3" customFormat="1" ht="15" customHeight="1">
      <c r="A48" s="5">
        <v>46</v>
      </c>
      <c r="B48" s="5" t="s">
        <v>4</v>
      </c>
      <c r="C48" s="5" t="str">
        <f>"谭苏丽"</f>
        <v>谭苏丽</v>
      </c>
      <c r="D48" s="7" t="s">
        <v>50</v>
      </c>
    </row>
    <row r="49" spans="1:4" s="3" customFormat="1" ht="15" customHeight="1">
      <c r="A49" s="5">
        <v>47</v>
      </c>
      <c r="B49" s="5" t="s">
        <v>4</v>
      </c>
      <c r="C49" s="5" t="str">
        <f>"杨小莉"</f>
        <v>杨小莉</v>
      </c>
      <c r="D49" s="7" t="s">
        <v>51</v>
      </c>
    </row>
    <row r="50" spans="1:4" s="3" customFormat="1" ht="15" customHeight="1">
      <c r="A50" s="5">
        <v>48</v>
      </c>
      <c r="B50" s="5" t="s">
        <v>4</v>
      </c>
      <c r="C50" s="5" t="str">
        <f>"赵天舒"</f>
        <v>赵天舒</v>
      </c>
      <c r="D50" s="7" t="s">
        <v>52</v>
      </c>
    </row>
    <row r="51" spans="1:4" s="3" customFormat="1" ht="15" customHeight="1">
      <c r="A51" s="5">
        <v>49</v>
      </c>
      <c r="B51" s="5" t="s">
        <v>4</v>
      </c>
      <c r="C51" s="5" t="str">
        <f>"聂雪丽"</f>
        <v>聂雪丽</v>
      </c>
      <c r="D51" s="7" t="s">
        <v>53</v>
      </c>
    </row>
    <row r="52" spans="1:4" s="3" customFormat="1" ht="15" customHeight="1">
      <c r="A52" s="5">
        <v>50</v>
      </c>
      <c r="B52" s="5" t="s">
        <v>4</v>
      </c>
      <c r="C52" s="5" t="str">
        <f>"肖嘉瑶"</f>
        <v>肖嘉瑶</v>
      </c>
      <c r="D52" s="7" t="s">
        <v>54</v>
      </c>
    </row>
    <row r="53" spans="1:4" s="3" customFormat="1" ht="15" customHeight="1">
      <c r="A53" s="5"/>
      <c r="B53" s="5"/>
      <c r="C53" s="5"/>
      <c r="D53" s="7"/>
    </row>
    <row r="54" spans="1:4" s="3" customFormat="1" ht="15" customHeight="1">
      <c r="A54" s="5">
        <v>1</v>
      </c>
      <c r="B54" s="5" t="s">
        <v>55</v>
      </c>
      <c r="C54" s="5" t="str">
        <f>"刘冰梅"</f>
        <v>刘冰梅</v>
      </c>
      <c r="D54" s="7" t="s">
        <v>56</v>
      </c>
    </row>
    <row r="55" spans="1:4" s="3" customFormat="1" ht="15" customHeight="1">
      <c r="A55" s="5">
        <v>2</v>
      </c>
      <c r="B55" s="5" t="s">
        <v>55</v>
      </c>
      <c r="C55" s="5" t="str">
        <f>"肖水媛"</f>
        <v>肖水媛</v>
      </c>
      <c r="D55" s="7" t="s">
        <v>57</v>
      </c>
    </row>
    <row r="56" spans="1:4" s="3" customFormat="1" ht="15" customHeight="1">
      <c r="A56" s="5">
        <v>3</v>
      </c>
      <c r="B56" s="5" t="s">
        <v>55</v>
      </c>
      <c r="C56" s="5" t="str">
        <f>"黄慧"</f>
        <v>黄慧</v>
      </c>
      <c r="D56" s="7" t="s">
        <v>58</v>
      </c>
    </row>
    <row r="57" spans="1:4" s="3" customFormat="1" ht="15" customHeight="1">
      <c r="A57" s="5">
        <v>4</v>
      </c>
      <c r="B57" s="5" t="s">
        <v>55</v>
      </c>
      <c r="C57" s="5" t="str">
        <f>"杨战"</f>
        <v>杨战</v>
      </c>
      <c r="D57" s="7" t="s">
        <v>59</v>
      </c>
    </row>
    <row r="58" spans="1:4" s="3" customFormat="1" ht="15" customHeight="1">
      <c r="A58" s="5">
        <v>5</v>
      </c>
      <c r="B58" s="5" t="s">
        <v>55</v>
      </c>
      <c r="C58" s="5" t="str">
        <f>"龙静"</f>
        <v>龙静</v>
      </c>
      <c r="D58" s="7" t="s">
        <v>60</v>
      </c>
    </row>
    <row r="59" spans="1:4" s="3" customFormat="1" ht="15" customHeight="1">
      <c r="A59" s="5">
        <v>6</v>
      </c>
      <c r="B59" s="5" t="s">
        <v>55</v>
      </c>
      <c r="C59" s="5" t="str">
        <f>"彭望星"</f>
        <v>彭望星</v>
      </c>
      <c r="D59" s="7" t="s">
        <v>61</v>
      </c>
    </row>
    <row r="60" spans="1:4" s="3" customFormat="1" ht="15" customHeight="1">
      <c r="A60" s="5">
        <v>7</v>
      </c>
      <c r="B60" s="5" t="s">
        <v>55</v>
      </c>
      <c r="C60" s="5" t="str">
        <f>"廖霁虹"</f>
        <v>廖霁虹</v>
      </c>
      <c r="D60" s="7" t="s">
        <v>62</v>
      </c>
    </row>
    <row r="61" spans="1:4" s="3" customFormat="1" ht="15" customHeight="1">
      <c r="A61" s="5">
        <v>8</v>
      </c>
      <c r="B61" s="5" t="s">
        <v>55</v>
      </c>
      <c r="C61" s="5" t="str">
        <f>"彭冬敏"</f>
        <v>彭冬敏</v>
      </c>
      <c r="D61" s="7" t="s">
        <v>94</v>
      </c>
    </row>
    <row r="62" spans="1:4" s="3" customFormat="1" ht="15" customHeight="1">
      <c r="A62" s="5">
        <v>9</v>
      </c>
      <c r="B62" s="5" t="s">
        <v>55</v>
      </c>
      <c r="C62" s="5" t="str">
        <f>"罗奇文"</f>
        <v>罗奇文</v>
      </c>
      <c r="D62" s="7" t="s">
        <v>63</v>
      </c>
    </row>
    <row r="63" spans="1:4" s="3" customFormat="1" ht="15" customHeight="1">
      <c r="A63" s="5">
        <v>10</v>
      </c>
      <c r="B63" s="5" t="s">
        <v>55</v>
      </c>
      <c r="C63" s="5" t="str">
        <f>"肖梦琴"</f>
        <v>肖梦琴</v>
      </c>
      <c r="D63" s="7" t="s">
        <v>64</v>
      </c>
    </row>
    <row r="64" spans="1:4" s="3" customFormat="1" ht="15" customHeight="1">
      <c r="A64" s="5">
        <v>11</v>
      </c>
      <c r="B64" s="5" t="s">
        <v>55</v>
      </c>
      <c r="C64" s="5" t="str">
        <f>"王凯"</f>
        <v>王凯</v>
      </c>
      <c r="D64" s="7" t="s">
        <v>65</v>
      </c>
    </row>
    <row r="65" spans="1:4" s="3" customFormat="1" ht="15" customHeight="1">
      <c r="A65" s="5">
        <v>12</v>
      </c>
      <c r="B65" s="5" t="s">
        <v>55</v>
      </c>
      <c r="C65" s="5" t="str">
        <f>"张思敏"</f>
        <v>张思敏</v>
      </c>
      <c r="D65" s="7" t="s">
        <v>95</v>
      </c>
    </row>
    <row r="66" spans="1:4" s="3" customFormat="1" ht="15" customHeight="1">
      <c r="A66" s="5">
        <v>13</v>
      </c>
      <c r="B66" s="5" t="s">
        <v>55</v>
      </c>
      <c r="C66" s="5" t="str">
        <f>"曾亚文"</f>
        <v>曾亚文</v>
      </c>
      <c r="D66" s="7" t="s">
        <v>66</v>
      </c>
    </row>
    <row r="67" spans="1:4" s="3" customFormat="1" ht="15" customHeight="1">
      <c r="A67" s="5">
        <v>14</v>
      </c>
      <c r="B67" s="5" t="s">
        <v>55</v>
      </c>
      <c r="C67" s="5" t="str">
        <f>"彭晓明"</f>
        <v>彭晓明</v>
      </c>
      <c r="D67" s="7" t="s">
        <v>67</v>
      </c>
    </row>
    <row r="68" spans="1:4" s="3" customFormat="1" ht="15" customHeight="1">
      <c r="A68" s="5">
        <v>15</v>
      </c>
      <c r="B68" s="5" t="s">
        <v>55</v>
      </c>
      <c r="C68" s="5" t="str">
        <f>"唐双平"</f>
        <v>唐双平</v>
      </c>
      <c r="D68" s="7" t="s">
        <v>68</v>
      </c>
    </row>
    <row r="69" spans="1:4" s="3" customFormat="1" ht="15" customHeight="1">
      <c r="A69" s="5">
        <v>16</v>
      </c>
      <c r="B69" s="5" t="s">
        <v>55</v>
      </c>
      <c r="C69" s="5" t="str">
        <f>"陈昕"</f>
        <v>陈昕</v>
      </c>
      <c r="D69" s="7" t="s">
        <v>69</v>
      </c>
    </row>
    <row r="70" spans="1:4" s="3" customFormat="1" ht="15" customHeight="1">
      <c r="A70" s="5">
        <v>17</v>
      </c>
      <c r="B70" s="5" t="s">
        <v>55</v>
      </c>
      <c r="C70" s="5" t="str">
        <f>"李湘鹏"</f>
        <v>李湘鹏</v>
      </c>
      <c r="D70" s="7" t="s">
        <v>70</v>
      </c>
    </row>
    <row r="71" spans="1:4" s="3" customFormat="1" ht="15" customHeight="1">
      <c r="A71" s="5">
        <v>18</v>
      </c>
      <c r="B71" s="5" t="s">
        <v>55</v>
      </c>
      <c r="C71" s="5" t="str">
        <f>"葛汐湲"</f>
        <v>葛汐湲</v>
      </c>
      <c r="D71" s="7" t="s">
        <v>71</v>
      </c>
    </row>
    <row r="72" spans="1:4" s="3" customFormat="1" ht="15" customHeight="1">
      <c r="A72" s="5">
        <v>19</v>
      </c>
      <c r="B72" s="5" t="s">
        <v>55</v>
      </c>
      <c r="C72" s="5" t="str">
        <f>"丁韶"</f>
        <v>丁韶</v>
      </c>
      <c r="D72" s="7" t="s">
        <v>72</v>
      </c>
    </row>
    <row r="73" spans="1:4" s="3" customFormat="1" ht="15" customHeight="1">
      <c r="A73" s="5">
        <v>20</v>
      </c>
      <c r="B73" s="5" t="s">
        <v>55</v>
      </c>
      <c r="C73" s="5" t="str">
        <f>"易花文"</f>
        <v>易花文</v>
      </c>
      <c r="D73" s="7" t="s">
        <v>73</v>
      </c>
    </row>
    <row r="74" spans="1:4" s="3" customFormat="1" ht="15" customHeight="1">
      <c r="A74" s="5">
        <v>21</v>
      </c>
      <c r="B74" s="5" t="s">
        <v>55</v>
      </c>
      <c r="C74" s="5" t="str">
        <f>"肖婉雁"</f>
        <v>肖婉雁</v>
      </c>
      <c r="D74" s="7" t="s">
        <v>74</v>
      </c>
    </row>
    <row r="75" spans="1:4" s="3" customFormat="1" ht="15" customHeight="1">
      <c r="A75" s="5">
        <v>22</v>
      </c>
      <c r="B75" s="5" t="s">
        <v>55</v>
      </c>
      <c r="C75" s="5" t="str">
        <f>"杨望"</f>
        <v>杨望</v>
      </c>
      <c r="D75" s="7" t="s">
        <v>75</v>
      </c>
    </row>
    <row r="76" spans="1:4" s="3" customFormat="1" ht="15" customHeight="1">
      <c r="A76" s="5">
        <v>23</v>
      </c>
      <c r="B76" s="5" t="s">
        <v>55</v>
      </c>
      <c r="C76" s="5" t="str">
        <f>"叶丽平"</f>
        <v>叶丽平</v>
      </c>
      <c r="D76" s="7" t="s">
        <v>76</v>
      </c>
    </row>
    <row r="77" spans="1:4" s="3" customFormat="1" ht="15" customHeight="1">
      <c r="A77" s="5">
        <v>24</v>
      </c>
      <c r="B77" s="5" t="s">
        <v>55</v>
      </c>
      <c r="C77" s="5" t="str">
        <f>"刘磊"</f>
        <v>刘磊</v>
      </c>
      <c r="D77" s="7" t="s">
        <v>77</v>
      </c>
    </row>
    <row r="78" spans="1:4" s="3" customFormat="1" ht="15" customHeight="1">
      <c r="A78" s="5">
        <v>25</v>
      </c>
      <c r="B78" s="5" t="s">
        <v>55</v>
      </c>
      <c r="C78" s="5" t="str">
        <f>"伍俏"</f>
        <v>伍俏</v>
      </c>
      <c r="D78" s="7" t="s">
        <v>78</v>
      </c>
    </row>
    <row r="79" spans="1:4" s="3" customFormat="1" ht="15" customHeight="1">
      <c r="A79" s="5">
        <v>26</v>
      </c>
      <c r="B79" s="5" t="s">
        <v>55</v>
      </c>
      <c r="C79" s="5" t="str">
        <f>"骆艳琳"</f>
        <v>骆艳琳</v>
      </c>
      <c r="D79" s="7" t="s">
        <v>79</v>
      </c>
    </row>
    <row r="80" spans="1:4" s="3" customFormat="1" ht="15" customHeight="1">
      <c r="A80" s="5">
        <v>27</v>
      </c>
      <c r="B80" s="5" t="s">
        <v>55</v>
      </c>
      <c r="C80" s="5" t="str">
        <f>"肖洁"</f>
        <v>肖洁</v>
      </c>
      <c r="D80" s="7" t="s">
        <v>80</v>
      </c>
    </row>
    <row r="81" spans="1:4" s="3" customFormat="1" ht="15" customHeight="1">
      <c r="A81" s="5">
        <v>28</v>
      </c>
      <c r="B81" s="5" t="s">
        <v>55</v>
      </c>
      <c r="C81" s="5" t="str">
        <f>"张娟"</f>
        <v>张娟</v>
      </c>
      <c r="D81" s="7" t="s">
        <v>81</v>
      </c>
    </row>
    <row r="82" spans="1:4" s="3" customFormat="1" ht="15" customHeight="1">
      <c r="A82" s="5">
        <v>29</v>
      </c>
      <c r="B82" s="5" t="s">
        <v>55</v>
      </c>
      <c r="C82" s="5" t="str">
        <f>"陈丹凤"</f>
        <v>陈丹凤</v>
      </c>
      <c r="D82" s="7" t="s">
        <v>82</v>
      </c>
    </row>
    <row r="83" spans="1:4" s="3" customFormat="1" ht="15" customHeight="1">
      <c r="A83" s="5">
        <v>30</v>
      </c>
      <c r="B83" s="5" t="s">
        <v>55</v>
      </c>
      <c r="C83" s="5" t="str">
        <f>"蔡美玲"</f>
        <v>蔡美玲</v>
      </c>
      <c r="D83" s="7" t="s">
        <v>83</v>
      </c>
    </row>
    <row r="84" spans="1:4" s="3" customFormat="1" ht="15" customHeight="1">
      <c r="A84" s="5">
        <v>31</v>
      </c>
      <c r="B84" s="5" t="s">
        <v>55</v>
      </c>
      <c r="C84" s="5" t="str">
        <f>"廖雪姣"</f>
        <v>廖雪姣</v>
      </c>
      <c r="D84" s="7" t="s">
        <v>84</v>
      </c>
    </row>
    <row r="85" spans="1:4" s="3" customFormat="1" ht="15" customHeight="1">
      <c r="A85" s="5">
        <v>32</v>
      </c>
      <c r="B85" s="5" t="s">
        <v>55</v>
      </c>
      <c r="C85" s="5" t="str">
        <f>"董嘉欣"</f>
        <v>董嘉欣</v>
      </c>
      <c r="D85" s="7" t="s">
        <v>85</v>
      </c>
    </row>
    <row r="86" spans="1:4" s="3" customFormat="1" ht="15" customHeight="1">
      <c r="A86" s="5">
        <v>33</v>
      </c>
      <c r="B86" s="5" t="s">
        <v>55</v>
      </c>
      <c r="C86" s="5" t="str">
        <f>"黄琳"</f>
        <v>黄琳</v>
      </c>
      <c r="D86" s="7" t="s">
        <v>86</v>
      </c>
    </row>
    <row r="87" spans="1:4" s="3" customFormat="1" ht="15" customHeight="1">
      <c r="A87" s="5">
        <v>34</v>
      </c>
      <c r="B87" s="5" t="s">
        <v>55</v>
      </c>
      <c r="C87" s="5" t="str">
        <f>"唐依凡"</f>
        <v>唐依凡</v>
      </c>
      <c r="D87" s="7" t="s">
        <v>87</v>
      </c>
    </row>
    <row r="88" spans="1:4" s="3" customFormat="1" ht="15" customHeight="1">
      <c r="A88" s="5">
        <v>35</v>
      </c>
      <c r="B88" s="5" t="s">
        <v>55</v>
      </c>
      <c r="C88" s="5" t="str">
        <f>"张凌玉"</f>
        <v>张凌玉</v>
      </c>
      <c r="D88" s="7" t="s">
        <v>88</v>
      </c>
    </row>
    <row r="89" spans="1:4" s="3" customFormat="1" ht="15" customHeight="1">
      <c r="A89" s="5">
        <v>36</v>
      </c>
      <c r="B89" s="5" t="s">
        <v>55</v>
      </c>
      <c r="C89" s="5" t="str">
        <f>"刘亮"</f>
        <v>刘亮</v>
      </c>
      <c r="D89" s="7" t="s">
        <v>89</v>
      </c>
    </row>
    <row r="90" spans="1:4" s="3" customFormat="1" ht="15" customHeight="1">
      <c r="A90" s="5">
        <v>37</v>
      </c>
      <c r="B90" s="5" t="s">
        <v>55</v>
      </c>
      <c r="C90" s="5" t="str">
        <f>"张依薇"</f>
        <v>张依薇</v>
      </c>
      <c r="D90" s="7" t="s">
        <v>90</v>
      </c>
    </row>
    <row r="91" spans="1:4" s="3" customFormat="1" ht="15" customHeight="1">
      <c r="A91" s="5">
        <v>38</v>
      </c>
      <c r="B91" s="5" t="s">
        <v>55</v>
      </c>
      <c r="C91" s="5" t="str">
        <f>"黎思蜜"</f>
        <v>黎思蜜</v>
      </c>
      <c r="D91" s="7" t="s">
        <v>91</v>
      </c>
    </row>
    <row r="92" spans="1:4" s="3" customFormat="1" ht="15" customHeight="1">
      <c r="A92" s="5">
        <v>39</v>
      </c>
      <c r="B92" s="5" t="s">
        <v>55</v>
      </c>
      <c r="C92" s="5" t="str">
        <f>"李杏"</f>
        <v>李杏</v>
      </c>
      <c r="D92" s="7" t="s">
        <v>92</v>
      </c>
    </row>
    <row r="93" spans="1:4" s="3" customFormat="1" ht="15" customHeight="1">
      <c r="A93" s="5">
        <v>40</v>
      </c>
      <c r="B93" s="5" t="s">
        <v>55</v>
      </c>
      <c r="C93" s="5" t="str">
        <f>"谭姝慧"</f>
        <v>谭姝慧</v>
      </c>
      <c r="D93" s="7" t="s">
        <v>93</v>
      </c>
    </row>
    <row r="94" spans="1:4" s="3" customFormat="1" ht="15" customHeight="1">
      <c r="A94" s="5">
        <v>41</v>
      </c>
      <c r="B94" s="5" t="s">
        <v>55</v>
      </c>
      <c r="C94" s="5" t="str">
        <f>"李玲"</f>
        <v>李玲</v>
      </c>
      <c r="D94" s="7" t="s">
        <v>96</v>
      </c>
    </row>
    <row r="95" spans="1:4" s="3" customFormat="1" ht="15" customHeight="1">
      <c r="A95" s="5">
        <v>42</v>
      </c>
      <c r="B95" s="5" t="s">
        <v>55</v>
      </c>
      <c r="C95" s="5" t="str">
        <f>"付欢"</f>
        <v>付欢</v>
      </c>
      <c r="D95" s="7" t="s">
        <v>97</v>
      </c>
    </row>
    <row r="96" spans="1:4" s="3" customFormat="1" ht="15" customHeight="1">
      <c r="A96" s="5">
        <v>43</v>
      </c>
      <c r="B96" s="5" t="s">
        <v>55</v>
      </c>
      <c r="C96" s="5" t="str">
        <f>"杨丽"</f>
        <v>杨丽</v>
      </c>
      <c r="D96" s="7" t="s">
        <v>98</v>
      </c>
    </row>
    <row r="97" spans="1:4" s="3" customFormat="1" ht="15" customHeight="1">
      <c r="A97" s="5">
        <v>44</v>
      </c>
      <c r="B97" s="5" t="s">
        <v>55</v>
      </c>
      <c r="C97" s="5" t="str">
        <f>"周琼"</f>
        <v>周琼</v>
      </c>
      <c r="D97" s="7" t="s">
        <v>99</v>
      </c>
    </row>
    <row r="98" spans="1:4" s="3" customFormat="1" ht="15" customHeight="1">
      <c r="A98" s="5">
        <v>45</v>
      </c>
      <c r="B98" s="5" t="s">
        <v>55</v>
      </c>
      <c r="C98" s="5" t="str">
        <f>"丁晴"</f>
        <v>丁晴</v>
      </c>
      <c r="D98" s="7" t="s">
        <v>100</v>
      </c>
    </row>
    <row r="99" spans="1:4" s="3" customFormat="1" ht="15" customHeight="1">
      <c r="A99" s="5">
        <v>46</v>
      </c>
      <c r="B99" s="5" t="s">
        <v>55</v>
      </c>
      <c r="C99" s="5" t="str">
        <f>"晏依洁"</f>
        <v>晏依洁</v>
      </c>
      <c r="D99" s="7" t="s">
        <v>101</v>
      </c>
    </row>
    <row r="100" spans="1:4" s="3" customFormat="1" ht="15" customHeight="1">
      <c r="A100" s="5"/>
      <c r="B100" s="5"/>
      <c r="C100" s="5"/>
      <c r="D100" s="7"/>
    </row>
    <row r="101" spans="1:4" s="3" customFormat="1" ht="15" customHeight="1">
      <c r="A101" s="5">
        <v>1</v>
      </c>
      <c r="B101" s="5" t="s">
        <v>102</v>
      </c>
      <c r="C101" s="5" t="str">
        <f>"刘丹丹"</f>
        <v>刘丹丹</v>
      </c>
      <c r="D101" s="7" t="s">
        <v>103</v>
      </c>
    </row>
    <row r="102" spans="1:4" s="3" customFormat="1" ht="15" customHeight="1">
      <c r="A102" s="5">
        <v>2</v>
      </c>
      <c r="B102" s="5" t="s">
        <v>102</v>
      </c>
      <c r="C102" s="5" t="str">
        <f>"杨仪"</f>
        <v>杨仪</v>
      </c>
      <c r="D102" s="7" t="s">
        <v>104</v>
      </c>
    </row>
    <row r="103" spans="1:4" s="3" customFormat="1" ht="15" customHeight="1">
      <c r="A103" s="5">
        <v>3</v>
      </c>
      <c r="B103" s="5" t="s">
        <v>102</v>
      </c>
      <c r="C103" s="5" t="str">
        <f>"陈娅"</f>
        <v>陈娅</v>
      </c>
      <c r="D103" s="7" t="s">
        <v>105</v>
      </c>
    </row>
    <row r="104" spans="1:4" s="3" customFormat="1" ht="15" customHeight="1">
      <c r="A104" s="5">
        <v>4</v>
      </c>
      <c r="B104" s="5" t="s">
        <v>102</v>
      </c>
      <c r="C104" s="5" t="str">
        <f>"邓妙妙"</f>
        <v>邓妙妙</v>
      </c>
      <c r="D104" s="7" t="s">
        <v>106</v>
      </c>
    </row>
    <row r="105" spans="1:4" s="3" customFormat="1" ht="15" customHeight="1">
      <c r="A105" s="5">
        <v>5</v>
      </c>
      <c r="B105" s="5" t="s">
        <v>102</v>
      </c>
      <c r="C105" s="5" t="str">
        <f>"唐鸣娟"</f>
        <v>唐鸣娟</v>
      </c>
      <c r="D105" s="7" t="s">
        <v>124</v>
      </c>
    </row>
    <row r="106" spans="1:4" s="3" customFormat="1" ht="15" customHeight="1">
      <c r="A106" s="5">
        <v>6</v>
      </c>
      <c r="B106" s="5" t="s">
        <v>102</v>
      </c>
      <c r="C106" s="5" t="str">
        <f>"李梦云"</f>
        <v>李梦云</v>
      </c>
      <c r="D106" s="7" t="s">
        <v>107</v>
      </c>
    </row>
    <row r="107" spans="1:4" s="3" customFormat="1" ht="15" customHeight="1">
      <c r="A107" s="5">
        <v>7</v>
      </c>
      <c r="B107" s="5" t="s">
        <v>102</v>
      </c>
      <c r="C107" s="5" t="str">
        <f>"陈瑶"</f>
        <v>陈瑶</v>
      </c>
      <c r="D107" s="7" t="s">
        <v>108</v>
      </c>
    </row>
    <row r="108" spans="1:4" s="3" customFormat="1" ht="15" customHeight="1">
      <c r="A108" s="5">
        <v>8</v>
      </c>
      <c r="B108" s="5" t="s">
        <v>102</v>
      </c>
      <c r="C108" s="5" t="str">
        <f>"江晴"</f>
        <v>江晴</v>
      </c>
      <c r="D108" s="7" t="s">
        <v>109</v>
      </c>
    </row>
    <row r="109" spans="1:4" s="3" customFormat="1" ht="15" customHeight="1">
      <c r="A109" s="5">
        <v>9</v>
      </c>
      <c r="B109" s="5" t="s">
        <v>102</v>
      </c>
      <c r="C109" s="5" t="str">
        <f>"徐姚"</f>
        <v>徐姚</v>
      </c>
      <c r="D109" s="7" t="s">
        <v>110</v>
      </c>
    </row>
    <row r="110" spans="1:4" s="3" customFormat="1" ht="15" customHeight="1">
      <c r="A110" s="5">
        <v>10</v>
      </c>
      <c r="B110" s="5" t="s">
        <v>102</v>
      </c>
      <c r="C110" s="5" t="str">
        <f>"李琼"</f>
        <v>李琼</v>
      </c>
      <c r="D110" s="7" t="s">
        <v>111</v>
      </c>
    </row>
    <row r="111" spans="1:4" s="3" customFormat="1" ht="15" customHeight="1">
      <c r="A111" s="5">
        <v>11</v>
      </c>
      <c r="B111" s="5" t="s">
        <v>102</v>
      </c>
      <c r="C111" s="5" t="str">
        <f>"肖慧红"</f>
        <v>肖慧红</v>
      </c>
      <c r="D111" s="7" t="s">
        <v>112</v>
      </c>
    </row>
    <row r="112" spans="1:4" s="3" customFormat="1" ht="15" customHeight="1">
      <c r="A112" s="5">
        <v>12</v>
      </c>
      <c r="B112" s="5" t="s">
        <v>102</v>
      </c>
      <c r="C112" s="5" t="str">
        <f>"黎亚芬"</f>
        <v>黎亚芬</v>
      </c>
      <c r="D112" s="7" t="s">
        <v>113</v>
      </c>
    </row>
    <row r="113" spans="1:4" s="3" customFormat="1" ht="15" customHeight="1">
      <c r="A113" s="5">
        <v>13</v>
      </c>
      <c r="B113" s="5" t="s">
        <v>102</v>
      </c>
      <c r="C113" s="5" t="str">
        <f>"龙思蓓"</f>
        <v>龙思蓓</v>
      </c>
      <c r="D113" s="7" t="s">
        <v>114</v>
      </c>
    </row>
    <row r="114" spans="1:4" s="3" customFormat="1" ht="15" customHeight="1">
      <c r="A114" s="5">
        <v>14</v>
      </c>
      <c r="B114" s="5" t="s">
        <v>102</v>
      </c>
      <c r="C114" s="5" t="str">
        <f>"黄艳"</f>
        <v>黄艳</v>
      </c>
      <c r="D114" s="7" t="s">
        <v>115</v>
      </c>
    </row>
    <row r="115" spans="1:4" s="3" customFormat="1" ht="15" customHeight="1">
      <c r="A115" s="5">
        <v>15</v>
      </c>
      <c r="B115" s="5" t="s">
        <v>102</v>
      </c>
      <c r="C115" s="5" t="str">
        <f>"罗斐"</f>
        <v>罗斐</v>
      </c>
      <c r="D115" s="7" t="s">
        <v>116</v>
      </c>
    </row>
    <row r="116" spans="1:4" s="3" customFormat="1" ht="15" customHeight="1">
      <c r="A116" s="5">
        <v>16</v>
      </c>
      <c r="B116" s="5" t="s">
        <v>102</v>
      </c>
      <c r="C116" s="5" t="str">
        <f>"刘怡芸"</f>
        <v>刘怡芸</v>
      </c>
      <c r="D116" s="7" t="s">
        <v>117</v>
      </c>
    </row>
    <row r="117" spans="1:4" s="3" customFormat="1" ht="15" customHeight="1">
      <c r="A117" s="5">
        <v>17</v>
      </c>
      <c r="B117" s="5" t="s">
        <v>102</v>
      </c>
      <c r="C117" s="5" t="str">
        <f>"吴迪枚"</f>
        <v>吴迪枚</v>
      </c>
      <c r="D117" s="7" t="s">
        <v>118</v>
      </c>
    </row>
    <row r="118" spans="1:4" s="3" customFormat="1" ht="15" customHeight="1">
      <c r="A118" s="5">
        <v>18</v>
      </c>
      <c r="B118" s="5" t="s">
        <v>102</v>
      </c>
      <c r="C118" s="5" t="str">
        <f>"舒聪"</f>
        <v>舒聪</v>
      </c>
      <c r="D118" s="7" t="s">
        <v>119</v>
      </c>
    </row>
    <row r="119" spans="1:4" s="3" customFormat="1" ht="15" customHeight="1">
      <c r="A119" s="5">
        <v>19</v>
      </c>
      <c r="B119" s="5" t="s">
        <v>102</v>
      </c>
      <c r="C119" s="5" t="str">
        <f>"胡瑶"</f>
        <v>胡瑶</v>
      </c>
      <c r="D119" s="7" t="s">
        <v>120</v>
      </c>
    </row>
    <row r="120" spans="1:4" s="3" customFormat="1" ht="15" customHeight="1">
      <c r="A120" s="5">
        <v>20</v>
      </c>
      <c r="B120" s="5" t="s">
        <v>102</v>
      </c>
      <c r="C120" s="5" t="str">
        <f>"刘丽"</f>
        <v>刘丽</v>
      </c>
      <c r="D120" s="7" t="s">
        <v>121</v>
      </c>
    </row>
    <row r="121" spans="1:4" s="3" customFormat="1" ht="15" customHeight="1">
      <c r="A121" s="5">
        <v>21</v>
      </c>
      <c r="B121" s="5" t="s">
        <v>102</v>
      </c>
      <c r="C121" s="5" t="str">
        <f>"谭甜"</f>
        <v>谭甜</v>
      </c>
      <c r="D121" s="7" t="s">
        <v>122</v>
      </c>
    </row>
    <row r="122" spans="1:4" s="8" customFormat="1" ht="15" customHeight="1">
      <c r="A122" s="5">
        <v>22</v>
      </c>
      <c r="B122" s="9" t="s">
        <v>102</v>
      </c>
      <c r="C122" s="9" t="str">
        <f>"周霞"</f>
        <v>周霞</v>
      </c>
      <c r="D122" s="10" t="s">
        <v>123</v>
      </c>
    </row>
    <row r="123" spans="1:4" s="3" customFormat="1" ht="15" customHeight="1">
      <c r="A123" s="5"/>
      <c r="B123" s="5"/>
      <c r="C123" s="5"/>
      <c r="D123" s="7"/>
    </row>
    <row r="124" spans="1:4" s="3" customFormat="1" ht="15" customHeight="1">
      <c r="A124" s="9">
        <v>1</v>
      </c>
      <c r="B124" s="5" t="s">
        <v>125</v>
      </c>
      <c r="C124" s="5" t="str">
        <f>"朱芳"</f>
        <v>朱芳</v>
      </c>
      <c r="D124" s="7" t="s">
        <v>147</v>
      </c>
    </row>
    <row r="125" spans="1:4" s="8" customFormat="1" ht="15" customHeight="1">
      <c r="A125" s="9">
        <v>2</v>
      </c>
      <c r="B125" s="9" t="s">
        <v>125</v>
      </c>
      <c r="C125" s="9" t="str">
        <f>"李娃一 "</f>
        <v xml:space="preserve">李娃一 </v>
      </c>
      <c r="D125" s="10" t="s">
        <v>126</v>
      </c>
    </row>
    <row r="126" spans="1:4" s="8" customFormat="1" ht="15" customHeight="1">
      <c r="A126" s="9">
        <v>3</v>
      </c>
      <c r="B126" s="9" t="s">
        <v>125</v>
      </c>
      <c r="C126" s="9" t="str">
        <f>"曾飞"</f>
        <v>曾飞</v>
      </c>
      <c r="D126" s="10" t="s">
        <v>127</v>
      </c>
    </row>
    <row r="127" spans="1:4" s="8" customFormat="1" ht="15" customHeight="1">
      <c r="A127" s="9">
        <v>4</v>
      </c>
      <c r="B127" s="9" t="s">
        <v>125</v>
      </c>
      <c r="C127" s="9" t="str">
        <f>"卢方园"</f>
        <v>卢方园</v>
      </c>
      <c r="D127" s="10" t="s">
        <v>128</v>
      </c>
    </row>
    <row r="128" spans="1:4" s="8" customFormat="1" ht="15" customHeight="1">
      <c r="A128" s="9">
        <v>5</v>
      </c>
      <c r="B128" s="9" t="s">
        <v>125</v>
      </c>
      <c r="C128" s="9" t="str">
        <f>"解婷"</f>
        <v>解婷</v>
      </c>
      <c r="D128" s="10" t="s">
        <v>129</v>
      </c>
    </row>
    <row r="129" spans="1:4" s="8" customFormat="1" ht="15" customHeight="1">
      <c r="A129" s="9">
        <v>6</v>
      </c>
      <c r="B129" s="9" t="s">
        <v>125</v>
      </c>
      <c r="C129" s="9" t="str">
        <f>"谭玲"</f>
        <v>谭玲</v>
      </c>
      <c r="D129" s="10" t="s">
        <v>130</v>
      </c>
    </row>
    <row r="130" spans="1:4" s="8" customFormat="1" ht="15" customHeight="1">
      <c r="A130" s="9">
        <v>7</v>
      </c>
      <c r="B130" s="9" t="s">
        <v>125</v>
      </c>
      <c r="C130" s="9" t="str">
        <f>"李亚楠"</f>
        <v>李亚楠</v>
      </c>
      <c r="D130" s="10" t="s">
        <v>131</v>
      </c>
    </row>
    <row r="131" spans="1:4" s="8" customFormat="1" ht="15" customHeight="1">
      <c r="A131" s="9">
        <v>8</v>
      </c>
      <c r="B131" s="9" t="s">
        <v>125</v>
      </c>
      <c r="C131" s="9" t="str">
        <f>"吴雪芬"</f>
        <v>吴雪芬</v>
      </c>
      <c r="D131" s="10" t="s">
        <v>132</v>
      </c>
    </row>
    <row r="132" spans="1:4" s="8" customFormat="1" ht="15" customHeight="1">
      <c r="A132" s="9">
        <v>9</v>
      </c>
      <c r="B132" s="9" t="s">
        <v>125</v>
      </c>
      <c r="C132" s="9" t="str">
        <f>"陈怡婧"</f>
        <v>陈怡婧</v>
      </c>
      <c r="D132" s="10" t="s">
        <v>133</v>
      </c>
    </row>
    <row r="133" spans="1:4" s="8" customFormat="1" ht="15" customHeight="1">
      <c r="A133" s="9">
        <v>10</v>
      </c>
      <c r="B133" s="9" t="s">
        <v>125</v>
      </c>
      <c r="C133" s="9" t="str">
        <f>"肖婷"</f>
        <v>肖婷</v>
      </c>
      <c r="D133" s="10" t="s">
        <v>134</v>
      </c>
    </row>
    <row r="134" spans="1:4" s="8" customFormat="1" ht="15" customHeight="1">
      <c r="A134" s="9">
        <v>11</v>
      </c>
      <c r="B134" s="9" t="s">
        <v>125</v>
      </c>
      <c r="C134" s="9" t="str">
        <f>"黄倩妹"</f>
        <v>黄倩妹</v>
      </c>
      <c r="D134" s="10" t="s">
        <v>135</v>
      </c>
    </row>
    <row r="135" spans="1:4" s="8" customFormat="1" ht="15" customHeight="1">
      <c r="A135" s="9">
        <v>12</v>
      </c>
      <c r="B135" s="9" t="s">
        <v>125</v>
      </c>
      <c r="C135" s="9" t="str">
        <f>"田蓉"</f>
        <v>田蓉</v>
      </c>
      <c r="D135" s="10" t="s">
        <v>136</v>
      </c>
    </row>
    <row r="136" spans="1:4" s="8" customFormat="1" ht="15" customHeight="1">
      <c r="A136" s="9">
        <v>13</v>
      </c>
      <c r="B136" s="9" t="s">
        <v>125</v>
      </c>
      <c r="C136" s="9" t="str">
        <f>"陈橄"</f>
        <v>陈橄</v>
      </c>
      <c r="D136" s="10" t="s">
        <v>137</v>
      </c>
    </row>
    <row r="137" spans="1:4" s="8" customFormat="1" ht="15" customHeight="1">
      <c r="A137" s="9">
        <v>14</v>
      </c>
      <c r="B137" s="9" t="s">
        <v>125</v>
      </c>
      <c r="C137" s="9" t="str">
        <f>"米慧"</f>
        <v>米慧</v>
      </c>
      <c r="D137" s="10" t="s">
        <v>138</v>
      </c>
    </row>
    <row r="138" spans="1:4" s="8" customFormat="1" ht="15" customHeight="1">
      <c r="A138" s="9">
        <v>15</v>
      </c>
      <c r="B138" s="9" t="s">
        <v>125</v>
      </c>
      <c r="C138" s="9" t="str">
        <f>"尹玲瑶"</f>
        <v>尹玲瑶</v>
      </c>
      <c r="D138" s="10" t="s">
        <v>139</v>
      </c>
    </row>
    <row r="139" spans="1:4" s="8" customFormat="1" ht="15" customHeight="1">
      <c r="A139" s="9">
        <v>16</v>
      </c>
      <c r="B139" s="9" t="s">
        <v>125</v>
      </c>
      <c r="C139" s="9" t="str">
        <f>"唐倩"</f>
        <v>唐倩</v>
      </c>
      <c r="D139" s="10" t="s">
        <v>140</v>
      </c>
    </row>
    <row r="140" spans="1:4" s="8" customFormat="1" ht="15" customHeight="1">
      <c r="A140" s="9">
        <v>17</v>
      </c>
      <c r="B140" s="9" t="s">
        <v>125</v>
      </c>
      <c r="C140" s="9" t="str">
        <f>"刘黎"</f>
        <v>刘黎</v>
      </c>
      <c r="D140" s="10" t="s">
        <v>141</v>
      </c>
    </row>
    <row r="141" spans="1:4" s="8" customFormat="1" ht="15" customHeight="1">
      <c r="A141" s="9">
        <v>18</v>
      </c>
      <c r="B141" s="9" t="s">
        <v>125</v>
      </c>
      <c r="C141" s="9" t="str">
        <f>"王雅兰"</f>
        <v>王雅兰</v>
      </c>
      <c r="D141" s="10" t="s">
        <v>142</v>
      </c>
    </row>
    <row r="142" spans="1:4" s="8" customFormat="1" ht="15" customHeight="1">
      <c r="A142" s="9">
        <v>19</v>
      </c>
      <c r="B142" s="9" t="s">
        <v>125</v>
      </c>
      <c r="C142" s="9" t="str">
        <f>"赵李芳"</f>
        <v>赵李芳</v>
      </c>
      <c r="D142" s="10" t="s">
        <v>143</v>
      </c>
    </row>
    <row r="143" spans="1:4" s="3" customFormat="1" ht="15" customHeight="1">
      <c r="A143" s="9">
        <v>20</v>
      </c>
      <c r="B143" s="5" t="s">
        <v>125</v>
      </c>
      <c r="C143" s="5" t="str">
        <f>"刘琳"</f>
        <v>刘琳</v>
      </c>
      <c r="D143" s="7" t="s">
        <v>148</v>
      </c>
    </row>
    <row r="144" spans="1:4" s="8" customFormat="1" ht="15" customHeight="1">
      <c r="A144" s="9">
        <v>21</v>
      </c>
      <c r="B144" s="9" t="s">
        <v>125</v>
      </c>
      <c r="C144" s="9" t="str">
        <f>"吴茜"</f>
        <v>吴茜</v>
      </c>
      <c r="D144" s="10" t="s">
        <v>144</v>
      </c>
    </row>
    <row r="145" spans="1:4" s="8" customFormat="1" ht="15" customHeight="1">
      <c r="A145" s="9">
        <v>22</v>
      </c>
      <c r="B145" s="9" t="s">
        <v>125</v>
      </c>
      <c r="C145" s="9" t="str">
        <f>"宁锟"</f>
        <v>宁锟</v>
      </c>
      <c r="D145" s="10" t="s">
        <v>145</v>
      </c>
    </row>
    <row r="146" spans="1:4" s="8" customFormat="1" ht="15" customHeight="1">
      <c r="A146" s="9">
        <v>23</v>
      </c>
      <c r="B146" s="9" t="s">
        <v>125</v>
      </c>
      <c r="C146" s="9" t="str">
        <f>"周婷婷"</f>
        <v>周婷婷</v>
      </c>
      <c r="D146" s="10" t="s">
        <v>146</v>
      </c>
    </row>
    <row r="147" spans="1:4" s="3" customFormat="1" ht="15" customHeight="1">
      <c r="A147" s="9">
        <v>24</v>
      </c>
      <c r="B147" s="5" t="s">
        <v>125</v>
      </c>
      <c r="C147" s="5" t="str">
        <f>"卢紫港"</f>
        <v>卢紫港</v>
      </c>
      <c r="D147" s="7" t="s">
        <v>149</v>
      </c>
    </row>
    <row r="148" spans="1:4" s="3" customFormat="1" ht="15" customHeight="1">
      <c r="A148" s="9">
        <v>25</v>
      </c>
      <c r="B148" s="5" t="s">
        <v>125</v>
      </c>
      <c r="C148" s="5" t="str">
        <f>"刘康敏"</f>
        <v>刘康敏</v>
      </c>
      <c r="D148" s="7" t="s">
        <v>150</v>
      </c>
    </row>
    <row r="149" spans="1:4" s="3" customFormat="1" ht="15" customHeight="1">
      <c r="A149" s="9">
        <v>26</v>
      </c>
      <c r="B149" s="5" t="s">
        <v>125</v>
      </c>
      <c r="C149" s="5" t="str">
        <f>"王洋兰"</f>
        <v>王洋兰</v>
      </c>
      <c r="D149" s="7" t="s">
        <v>151</v>
      </c>
    </row>
    <row r="150" spans="1:4" s="3" customFormat="1" ht="15" customHeight="1">
      <c r="A150" s="5"/>
      <c r="B150" s="5"/>
      <c r="C150" s="5"/>
      <c r="D150" s="7"/>
    </row>
    <row r="151" spans="1:4" s="8" customFormat="1" ht="15" customHeight="1">
      <c r="A151" s="9">
        <v>1</v>
      </c>
      <c r="B151" s="9" t="s">
        <v>152</v>
      </c>
      <c r="C151" s="9" t="str">
        <f>"罗星"</f>
        <v>罗星</v>
      </c>
      <c r="D151" s="10" t="s">
        <v>153</v>
      </c>
    </row>
    <row r="152" spans="1:4" s="8" customFormat="1" ht="15" customHeight="1">
      <c r="A152" s="9">
        <v>2</v>
      </c>
      <c r="B152" s="9" t="s">
        <v>152</v>
      </c>
      <c r="C152" s="9" t="str">
        <f>"戴旺强"</f>
        <v>戴旺强</v>
      </c>
      <c r="D152" s="10" t="s">
        <v>154</v>
      </c>
    </row>
    <row r="153" spans="1:4" s="8" customFormat="1" ht="15" customHeight="1">
      <c r="A153" s="9">
        <v>3</v>
      </c>
      <c r="B153" s="9" t="s">
        <v>152</v>
      </c>
      <c r="C153" s="9" t="str">
        <f>"陈许生"</f>
        <v>陈许生</v>
      </c>
      <c r="D153" s="10" t="s">
        <v>155</v>
      </c>
    </row>
    <row r="154" spans="1:4" s="8" customFormat="1" ht="15" customHeight="1">
      <c r="A154" s="9">
        <v>4</v>
      </c>
      <c r="B154" s="9" t="s">
        <v>152</v>
      </c>
      <c r="C154" s="9" t="str">
        <f>"周希"</f>
        <v>周希</v>
      </c>
      <c r="D154" s="10" t="s">
        <v>156</v>
      </c>
    </row>
    <row r="155" spans="1:4" s="8" customFormat="1" ht="15" customHeight="1">
      <c r="A155" s="9">
        <v>5</v>
      </c>
      <c r="B155" s="9" t="s">
        <v>152</v>
      </c>
      <c r="C155" s="9" t="str">
        <f>"芦霖奕"</f>
        <v>芦霖奕</v>
      </c>
      <c r="D155" s="10" t="s">
        <v>157</v>
      </c>
    </row>
    <row r="156" spans="1:4" s="8" customFormat="1" ht="15" customHeight="1">
      <c r="A156" s="9">
        <v>6</v>
      </c>
      <c r="B156" s="9" t="s">
        <v>152</v>
      </c>
      <c r="C156" s="9" t="str">
        <f>"陈风华"</f>
        <v>陈风华</v>
      </c>
      <c r="D156" s="10" t="s">
        <v>158</v>
      </c>
    </row>
    <row r="157" spans="1:4" s="8" customFormat="1" ht="15" customHeight="1">
      <c r="A157" s="9">
        <v>7</v>
      </c>
      <c r="B157" s="9" t="s">
        <v>152</v>
      </c>
      <c r="C157" s="9" t="str">
        <f>"颜杨清"</f>
        <v>颜杨清</v>
      </c>
      <c r="D157" s="10" t="s">
        <v>159</v>
      </c>
    </row>
    <row r="158" spans="1:4" s="8" customFormat="1" ht="15" customHeight="1">
      <c r="A158" s="9">
        <v>8</v>
      </c>
      <c r="B158" s="9" t="s">
        <v>152</v>
      </c>
      <c r="C158" s="9" t="str">
        <f>"胡彬峰"</f>
        <v>胡彬峰</v>
      </c>
      <c r="D158" s="10" t="s">
        <v>160</v>
      </c>
    </row>
    <row r="159" spans="1:4" s="8" customFormat="1" ht="15" customHeight="1">
      <c r="A159" s="9">
        <v>9</v>
      </c>
      <c r="B159" s="9" t="s">
        <v>152</v>
      </c>
      <c r="C159" s="9" t="str">
        <f>"刘迪晓"</f>
        <v>刘迪晓</v>
      </c>
      <c r="D159" s="10" t="s">
        <v>161</v>
      </c>
    </row>
    <row r="160" spans="1:4" s="8" customFormat="1" ht="15" customHeight="1">
      <c r="A160" s="9">
        <v>10</v>
      </c>
      <c r="B160" s="9" t="s">
        <v>152</v>
      </c>
      <c r="C160" s="9" t="str">
        <f>"郭攀"</f>
        <v>郭攀</v>
      </c>
      <c r="D160" s="10" t="s">
        <v>162</v>
      </c>
    </row>
    <row r="161" spans="1:4" s="8" customFormat="1" ht="15" customHeight="1">
      <c r="A161" s="9">
        <v>11</v>
      </c>
      <c r="B161" s="9" t="s">
        <v>152</v>
      </c>
      <c r="C161" s="9" t="str">
        <f>"洪凌云"</f>
        <v>洪凌云</v>
      </c>
      <c r="D161" s="10" t="s">
        <v>163</v>
      </c>
    </row>
    <row r="162" spans="1:4" s="8" customFormat="1" ht="15" customHeight="1">
      <c r="A162" s="9">
        <v>12</v>
      </c>
      <c r="B162" s="9" t="s">
        <v>152</v>
      </c>
      <c r="C162" s="9" t="str">
        <f>"丁有苗"</f>
        <v>丁有苗</v>
      </c>
      <c r="D162" s="10" t="s">
        <v>164</v>
      </c>
    </row>
    <row r="163" spans="1:4" s="8" customFormat="1" ht="15" customHeight="1">
      <c r="A163" s="9">
        <v>13</v>
      </c>
      <c r="B163" s="9" t="s">
        <v>152</v>
      </c>
      <c r="C163" s="9" t="str">
        <f>"李湘鹏"</f>
        <v>李湘鹏</v>
      </c>
      <c r="D163" s="10" t="s">
        <v>165</v>
      </c>
    </row>
    <row r="164" spans="1:4" s="8" customFormat="1" ht="15" customHeight="1">
      <c r="A164" s="9">
        <v>14</v>
      </c>
      <c r="B164" s="9" t="s">
        <v>152</v>
      </c>
      <c r="C164" s="9" t="str">
        <f>"王岐标"</f>
        <v>王岐标</v>
      </c>
      <c r="D164" s="10" t="s">
        <v>166</v>
      </c>
    </row>
    <row r="165" spans="1:4" s="8" customFormat="1" ht="15" customHeight="1">
      <c r="A165" s="9">
        <v>15</v>
      </c>
      <c r="B165" s="9" t="s">
        <v>152</v>
      </c>
      <c r="C165" s="9" t="str">
        <f>"陶冶"</f>
        <v>陶冶</v>
      </c>
      <c r="D165" s="10" t="s">
        <v>167</v>
      </c>
    </row>
    <row r="166" spans="1:4" s="8" customFormat="1" ht="15" customHeight="1">
      <c r="A166" s="9">
        <v>16</v>
      </c>
      <c r="B166" s="9" t="s">
        <v>152</v>
      </c>
      <c r="C166" s="9" t="str">
        <f>"李海宝"</f>
        <v>李海宝</v>
      </c>
      <c r="D166" s="10" t="s">
        <v>168</v>
      </c>
    </row>
    <row r="167" spans="1:4" s="8" customFormat="1" ht="15" customHeight="1">
      <c r="A167" s="9">
        <v>17</v>
      </c>
      <c r="B167" s="9" t="s">
        <v>152</v>
      </c>
      <c r="C167" s="9" t="str">
        <f>"谭培艺"</f>
        <v>谭培艺</v>
      </c>
      <c r="D167" s="10" t="s">
        <v>169</v>
      </c>
    </row>
    <row r="168" spans="1:4" s="3" customFormat="1" ht="15" customHeight="1">
      <c r="A168" s="9">
        <v>18</v>
      </c>
      <c r="B168" s="5" t="s">
        <v>152</v>
      </c>
      <c r="C168" s="5" t="str">
        <f>"李昌培"</f>
        <v>李昌培</v>
      </c>
      <c r="D168" s="7" t="s">
        <v>175</v>
      </c>
    </row>
    <row r="169" spans="1:4" s="8" customFormat="1" ht="15" customHeight="1">
      <c r="A169" s="9">
        <v>19</v>
      </c>
      <c r="B169" s="9" t="s">
        <v>152</v>
      </c>
      <c r="C169" s="9" t="str">
        <f>"刘鹏惠"</f>
        <v>刘鹏惠</v>
      </c>
      <c r="D169" s="10" t="s">
        <v>170</v>
      </c>
    </row>
    <row r="170" spans="1:4" s="8" customFormat="1" ht="15" customHeight="1">
      <c r="A170" s="9">
        <v>20</v>
      </c>
      <c r="B170" s="9" t="s">
        <v>152</v>
      </c>
      <c r="C170" s="9" t="str">
        <f>"熊杰彬"</f>
        <v>熊杰彬</v>
      </c>
      <c r="D170" s="10" t="s">
        <v>171</v>
      </c>
    </row>
    <row r="171" spans="1:4" s="8" customFormat="1" ht="15" customHeight="1">
      <c r="A171" s="9">
        <v>21</v>
      </c>
      <c r="B171" s="9" t="s">
        <v>152</v>
      </c>
      <c r="C171" s="9" t="str">
        <f>"向科伟"</f>
        <v>向科伟</v>
      </c>
      <c r="D171" s="10" t="s">
        <v>172</v>
      </c>
    </row>
    <row r="172" spans="1:4" s="8" customFormat="1" ht="15" customHeight="1">
      <c r="A172" s="9">
        <v>22</v>
      </c>
      <c r="B172" s="9" t="s">
        <v>152</v>
      </c>
      <c r="C172" s="9" t="str">
        <f>"谭震"</f>
        <v>谭震</v>
      </c>
      <c r="D172" s="10" t="s">
        <v>173</v>
      </c>
    </row>
    <row r="173" spans="1:4" s="3" customFormat="1" ht="15" customHeight="1">
      <c r="A173" s="9">
        <v>23</v>
      </c>
      <c r="B173" s="5" t="s">
        <v>152</v>
      </c>
      <c r="C173" s="5" t="str">
        <f>"姜路湘"</f>
        <v>姜路湘</v>
      </c>
      <c r="D173" s="7" t="s">
        <v>174</v>
      </c>
    </row>
    <row r="174" spans="1:4" s="8" customFormat="1" ht="15" customHeight="1">
      <c r="A174" s="9"/>
      <c r="B174" s="9"/>
      <c r="C174" s="9"/>
      <c r="D174" s="10"/>
    </row>
    <row r="175" spans="1:4" s="8" customFormat="1" ht="15" customHeight="1">
      <c r="A175" s="9">
        <v>1</v>
      </c>
      <c r="B175" s="9" t="s">
        <v>176</v>
      </c>
      <c r="C175" s="9" t="str">
        <f>"胡佳"</f>
        <v>胡佳</v>
      </c>
      <c r="D175" s="10" t="s">
        <v>177</v>
      </c>
    </row>
    <row r="176" spans="1:4" s="8" customFormat="1" ht="15" customHeight="1">
      <c r="A176" s="9">
        <v>2</v>
      </c>
      <c r="B176" s="9" t="s">
        <v>176</v>
      </c>
      <c r="C176" s="9" t="str">
        <f>"吴天天"</f>
        <v>吴天天</v>
      </c>
      <c r="D176" s="10" t="s">
        <v>178</v>
      </c>
    </row>
    <row r="177" spans="1:4" s="8" customFormat="1" ht="15" customHeight="1">
      <c r="A177" s="9">
        <v>3</v>
      </c>
      <c r="B177" s="9" t="s">
        <v>176</v>
      </c>
      <c r="C177" s="9" t="str">
        <f>"邓紫薇"</f>
        <v>邓紫薇</v>
      </c>
      <c r="D177" s="10" t="s">
        <v>179</v>
      </c>
    </row>
    <row r="178" spans="1:4" s="8" customFormat="1" ht="15" customHeight="1">
      <c r="A178" s="9">
        <v>4</v>
      </c>
      <c r="B178" s="9" t="s">
        <v>176</v>
      </c>
      <c r="C178" s="9" t="str">
        <f>"李璇"</f>
        <v>李璇</v>
      </c>
      <c r="D178" s="10" t="s">
        <v>180</v>
      </c>
    </row>
    <row r="179" spans="1:4" s="8" customFormat="1" ht="15" customHeight="1">
      <c r="A179" s="9">
        <v>5</v>
      </c>
      <c r="B179" s="9" t="s">
        <v>176</v>
      </c>
      <c r="C179" s="9" t="str">
        <f>"伍佳莉"</f>
        <v>伍佳莉</v>
      </c>
      <c r="D179" s="10" t="s">
        <v>181</v>
      </c>
    </row>
    <row r="180" spans="1:4" s="8" customFormat="1" ht="15" customHeight="1">
      <c r="A180" s="9">
        <v>6</v>
      </c>
      <c r="B180" s="9" t="s">
        <v>176</v>
      </c>
      <c r="C180" s="9" t="str">
        <f>"樊明红"</f>
        <v>樊明红</v>
      </c>
      <c r="D180" s="10" t="s">
        <v>182</v>
      </c>
    </row>
    <row r="181" spans="1:4" s="8" customFormat="1" ht="15" customHeight="1">
      <c r="A181" s="9">
        <v>7</v>
      </c>
      <c r="B181" s="9" t="s">
        <v>176</v>
      </c>
      <c r="C181" s="9" t="str">
        <f>"彭慧敏"</f>
        <v>彭慧敏</v>
      </c>
      <c r="D181" s="10" t="s">
        <v>183</v>
      </c>
    </row>
    <row r="182" spans="1:4" s="8" customFormat="1" ht="15" customHeight="1">
      <c r="A182" s="9">
        <v>8</v>
      </c>
      <c r="B182" s="9" t="s">
        <v>176</v>
      </c>
      <c r="C182" s="9" t="str">
        <f>"颜小露"</f>
        <v>颜小露</v>
      </c>
      <c r="D182" s="10" t="s">
        <v>184</v>
      </c>
    </row>
    <row r="183" spans="1:4" s="8" customFormat="1" ht="15" customHeight="1">
      <c r="A183" s="9">
        <v>9</v>
      </c>
      <c r="B183" s="9" t="s">
        <v>176</v>
      </c>
      <c r="C183" s="9" t="str">
        <f>"谢梓馨"</f>
        <v>谢梓馨</v>
      </c>
      <c r="D183" s="10" t="s">
        <v>185</v>
      </c>
    </row>
    <row r="184" spans="1:4" s="8" customFormat="1" ht="15" customHeight="1">
      <c r="A184" s="9">
        <v>10</v>
      </c>
      <c r="B184" s="9" t="s">
        <v>176</v>
      </c>
      <c r="C184" s="9" t="str">
        <f>"刘春丽"</f>
        <v>刘春丽</v>
      </c>
      <c r="D184" s="10" t="s">
        <v>186</v>
      </c>
    </row>
    <row r="185" spans="1:4" s="8" customFormat="1" ht="15" customHeight="1">
      <c r="A185" s="9">
        <v>11</v>
      </c>
      <c r="B185" s="9" t="s">
        <v>176</v>
      </c>
      <c r="C185" s="9" t="str">
        <f>"彭夏荣"</f>
        <v>彭夏荣</v>
      </c>
      <c r="D185" s="10" t="s">
        <v>187</v>
      </c>
    </row>
    <row r="186" spans="1:4" s="8" customFormat="1" ht="15" customHeight="1">
      <c r="A186" s="9">
        <v>12</v>
      </c>
      <c r="B186" s="9" t="s">
        <v>176</v>
      </c>
      <c r="C186" s="9" t="str">
        <f>"肖思瑶"</f>
        <v>肖思瑶</v>
      </c>
      <c r="D186" s="10" t="s">
        <v>188</v>
      </c>
    </row>
    <row r="187" spans="1:4" s="8" customFormat="1" ht="15" customHeight="1">
      <c r="A187" s="9">
        <v>13</v>
      </c>
      <c r="B187" s="9" t="s">
        <v>176</v>
      </c>
      <c r="C187" s="9" t="str">
        <f>"喻叶香"</f>
        <v>喻叶香</v>
      </c>
      <c r="D187" s="10" t="s">
        <v>189</v>
      </c>
    </row>
    <row r="188" spans="1:4" s="8" customFormat="1" ht="15" customHeight="1">
      <c r="A188" s="9">
        <v>14</v>
      </c>
      <c r="B188" s="9" t="s">
        <v>176</v>
      </c>
      <c r="C188" s="9" t="str">
        <f>"张晓"</f>
        <v>张晓</v>
      </c>
      <c r="D188" s="10" t="s">
        <v>190</v>
      </c>
    </row>
    <row r="189" spans="1:4" s="8" customFormat="1" ht="15" customHeight="1">
      <c r="A189" s="9">
        <v>15</v>
      </c>
      <c r="B189" s="9" t="s">
        <v>176</v>
      </c>
      <c r="C189" s="9" t="str">
        <f>"谭颖颖"</f>
        <v>谭颖颖</v>
      </c>
      <c r="D189" s="10" t="s">
        <v>191</v>
      </c>
    </row>
    <row r="190" spans="1:4" s="3" customFormat="1" ht="15" customHeight="1">
      <c r="A190" s="9">
        <v>16</v>
      </c>
      <c r="B190" s="5" t="s">
        <v>176</v>
      </c>
      <c r="C190" s="5" t="str">
        <f>"梁元芬"</f>
        <v>梁元芬</v>
      </c>
      <c r="D190" s="7" t="s">
        <v>196</v>
      </c>
    </row>
    <row r="191" spans="1:4" s="3" customFormat="1" ht="15" customHeight="1">
      <c r="A191" s="9">
        <v>17</v>
      </c>
      <c r="B191" s="5" t="s">
        <v>176</v>
      </c>
      <c r="C191" s="5" t="str">
        <f>"肖亭亭"</f>
        <v>肖亭亭</v>
      </c>
      <c r="D191" s="7" t="s">
        <v>197</v>
      </c>
    </row>
    <row r="192" spans="1:4" s="8" customFormat="1" ht="15" customHeight="1">
      <c r="A192" s="9">
        <v>18</v>
      </c>
      <c r="B192" s="9" t="s">
        <v>176</v>
      </c>
      <c r="C192" s="9" t="str">
        <f>"刘娜"</f>
        <v>刘娜</v>
      </c>
      <c r="D192" s="10" t="s">
        <v>192</v>
      </c>
    </row>
    <row r="193" spans="1:4" s="8" customFormat="1" ht="15" customHeight="1">
      <c r="A193" s="9">
        <v>19</v>
      </c>
      <c r="B193" s="9" t="s">
        <v>176</v>
      </c>
      <c r="C193" s="9" t="str">
        <f>"陈洋洋"</f>
        <v>陈洋洋</v>
      </c>
      <c r="D193" s="10" t="s">
        <v>193</v>
      </c>
    </row>
    <row r="194" spans="1:4" s="8" customFormat="1" ht="15" customHeight="1">
      <c r="A194" s="9">
        <v>20</v>
      </c>
      <c r="B194" s="9" t="s">
        <v>176</v>
      </c>
      <c r="C194" s="9" t="str">
        <f>"欧阳喜"</f>
        <v>欧阳喜</v>
      </c>
      <c r="D194" s="10" t="s">
        <v>194</v>
      </c>
    </row>
    <row r="195" spans="1:4" s="8" customFormat="1" ht="15" customHeight="1">
      <c r="A195" s="9">
        <v>21</v>
      </c>
      <c r="B195" s="9" t="s">
        <v>176</v>
      </c>
      <c r="C195" s="9" t="str">
        <f>"王春兰"</f>
        <v>王春兰</v>
      </c>
      <c r="D195" s="10" t="s">
        <v>195</v>
      </c>
    </row>
    <row r="196" spans="1:4" s="8" customFormat="1" ht="15" customHeight="1">
      <c r="A196" s="9"/>
      <c r="B196" s="9"/>
      <c r="C196" s="9"/>
      <c r="D196" s="10"/>
    </row>
    <row r="197" spans="1:4" s="8" customFormat="1" ht="15" customHeight="1">
      <c r="A197" s="9">
        <v>1</v>
      </c>
      <c r="B197" s="9" t="s">
        <v>198</v>
      </c>
      <c r="C197" s="9" t="str">
        <f>"颜玉芝"</f>
        <v>颜玉芝</v>
      </c>
      <c r="D197" s="10" t="s">
        <v>199</v>
      </c>
    </row>
    <row r="198" spans="1:4" s="8" customFormat="1" ht="15" customHeight="1">
      <c r="A198" s="9">
        <v>2</v>
      </c>
      <c r="B198" s="9" t="s">
        <v>198</v>
      </c>
      <c r="C198" s="9" t="str">
        <f>"宋芸"</f>
        <v>宋芸</v>
      </c>
      <c r="D198" s="10" t="s">
        <v>200</v>
      </c>
    </row>
    <row r="199" spans="1:4" s="8" customFormat="1" ht="15" customHeight="1">
      <c r="A199" s="9">
        <v>3</v>
      </c>
      <c r="B199" s="9" t="s">
        <v>198</v>
      </c>
      <c r="C199" s="9" t="str">
        <f>"周彬"</f>
        <v>周彬</v>
      </c>
      <c r="D199" s="10" t="s">
        <v>201</v>
      </c>
    </row>
    <row r="200" spans="1:4" s="8" customFormat="1" ht="15" customHeight="1">
      <c r="A200" s="9">
        <v>4</v>
      </c>
      <c r="B200" s="9" t="s">
        <v>198</v>
      </c>
      <c r="C200" s="9" t="str">
        <f>"徐安妮"</f>
        <v>徐安妮</v>
      </c>
      <c r="D200" s="10" t="s">
        <v>202</v>
      </c>
    </row>
    <row r="201" spans="1:4" s="8" customFormat="1" ht="15" customHeight="1">
      <c r="A201" s="9">
        <v>5</v>
      </c>
      <c r="B201" s="9" t="s">
        <v>198</v>
      </c>
      <c r="C201" s="9" t="str">
        <f>"谭靓"</f>
        <v>谭靓</v>
      </c>
      <c r="D201" s="10" t="s">
        <v>203</v>
      </c>
    </row>
    <row r="202" spans="1:4" s="8" customFormat="1" ht="15" customHeight="1">
      <c r="A202" s="9">
        <v>6</v>
      </c>
      <c r="B202" s="9" t="s">
        <v>198</v>
      </c>
      <c r="C202" s="9" t="str">
        <f>"颜敏舒"</f>
        <v>颜敏舒</v>
      </c>
      <c r="D202" s="10" t="s">
        <v>204</v>
      </c>
    </row>
    <row r="203" spans="1:4" s="8" customFormat="1" ht="15" customHeight="1">
      <c r="A203" s="9">
        <v>7</v>
      </c>
      <c r="B203" s="9" t="s">
        <v>198</v>
      </c>
      <c r="C203" s="9" t="str">
        <f>"陶赛"</f>
        <v>陶赛</v>
      </c>
      <c r="D203" s="10" t="s">
        <v>205</v>
      </c>
    </row>
    <row r="204" spans="1:4" s="8" customFormat="1" ht="15" customHeight="1">
      <c r="A204" s="9">
        <v>8</v>
      </c>
      <c r="B204" s="9" t="s">
        <v>198</v>
      </c>
      <c r="C204" s="9" t="str">
        <f>"谢丽"</f>
        <v>谢丽</v>
      </c>
      <c r="D204" s="10" t="s">
        <v>206</v>
      </c>
    </row>
    <row r="205" spans="1:4" s="8" customFormat="1" ht="15" customHeight="1">
      <c r="A205" s="9">
        <v>9</v>
      </c>
      <c r="B205" s="9" t="s">
        <v>198</v>
      </c>
      <c r="C205" s="9" t="str">
        <f>"张希"</f>
        <v>张希</v>
      </c>
      <c r="D205" s="10" t="s">
        <v>207</v>
      </c>
    </row>
    <row r="206" spans="1:4" s="8" customFormat="1" ht="15" customHeight="1">
      <c r="A206" s="9">
        <v>10</v>
      </c>
      <c r="B206" s="9" t="s">
        <v>198</v>
      </c>
      <c r="C206" s="9" t="str">
        <f>"朱锦"</f>
        <v>朱锦</v>
      </c>
      <c r="D206" s="10" t="s">
        <v>208</v>
      </c>
    </row>
    <row r="207" spans="1:4" s="8" customFormat="1" ht="15" customHeight="1">
      <c r="A207" s="9">
        <v>11</v>
      </c>
      <c r="B207" s="9" t="s">
        <v>198</v>
      </c>
      <c r="C207" s="9" t="str">
        <f>"段婷婷"</f>
        <v>段婷婷</v>
      </c>
      <c r="D207" s="10" t="s">
        <v>209</v>
      </c>
    </row>
    <row r="208" spans="1:4" s="8" customFormat="1" ht="15" customHeight="1">
      <c r="A208" s="9">
        <v>12</v>
      </c>
      <c r="B208" s="9" t="s">
        <v>198</v>
      </c>
      <c r="C208" s="9" t="str">
        <f>"王尹雯"</f>
        <v>王尹雯</v>
      </c>
      <c r="D208" s="10" t="s">
        <v>210</v>
      </c>
    </row>
    <row r="209" spans="1:4" s="8" customFormat="1" ht="15" customHeight="1">
      <c r="A209" s="9">
        <v>13</v>
      </c>
      <c r="B209" s="9" t="s">
        <v>198</v>
      </c>
      <c r="C209" s="9" t="str">
        <f>"余娇雪"</f>
        <v>余娇雪</v>
      </c>
      <c r="D209" s="10" t="s">
        <v>211</v>
      </c>
    </row>
    <row r="210" spans="1:4" s="3" customFormat="1" ht="15" customHeight="1">
      <c r="A210" s="9">
        <v>14</v>
      </c>
      <c r="B210" s="5" t="s">
        <v>198</v>
      </c>
      <c r="C210" s="5" t="str">
        <f>"成明媛"</f>
        <v>成明媛</v>
      </c>
      <c r="D210" s="7" t="s">
        <v>218</v>
      </c>
    </row>
    <row r="211" spans="1:4" s="8" customFormat="1" ht="15" customHeight="1">
      <c r="A211" s="9">
        <v>15</v>
      </c>
      <c r="B211" s="9" t="s">
        <v>198</v>
      </c>
      <c r="C211" s="9" t="str">
        <f>"丁碧霄"</f>
        <v>丁碧霄</v>
      </c>
      <c r="D211" s="10" t="s">
        <v>212</v>
      </c>
    </row>
    <row r="212" spans="1:4" s="8" customFormat="1" ht="15" customHeight="1">
      <c r="A212" s="9">
        <v>16</v>
      </c>
      <c r="B212" s="9" t="s">
        <v>198</v>
      </c>
      <c r="C212" s="9" t="str">
        <f>"欧阳金妮"</f>
        <v>欧阳金妮</v>
      </c>
      <c r="D212" s="10" t="s">
        <v>213</v>
      </c>
    </row>
    <row r="213" spans="1:4" s="8" customFormat="1" ht="15" customHeight="1">
      <c r="A213" s="9">
        <v>17</v>
      </c>
      <c r="B213" s="9" t="s">
        <v>198</v>
      </c>
      <c r="C213" s="9" t="str">
        <f>"刘洣琴"</f>
        <v>刘洣琴</v>
      </c>
      <c r="D213" s="10" t="s">
        <v>214</v>
      </c>
    </row>
    <row r="214" spans="1:4" s="8" customFormat="1" ht="15" customHeight="1">
      <c r="A214" s="9">
        <v>18</v>
      </c>
      <c r="B214" s="9" t="s">
        <v>198</v>
      </c>
      <c r="C214" s="9" t="str">
        <f>"彭丽丹"</f>
        <v>彭丽丹</v>
      </c>
      <c r="D214" s="10" t="s">
        <v>215</v>
      </c>
    </row>
    <row r="215" spans="1:4" s="8" customFormat="1" ht="15" customHeight="1">
      <c r="A215" s="9">
        <v>19</v>
      </c>
      <c r="B215" s="9" t="s">
        <v>198</v>
      </c>
      <c r="C215" s="9" t="str">
        <f>"颜滋蔓"</f>
        <v>颜滋蔓</v>
      </c>
      <c r="D215" s="10" t="s">
        <v>216</v>
      </c>
    </row>
    <row r="216" spans="1:4" s="8" customFormat="1" ht="15" customHeight="1">
      <c r="A216" s="9">
        <v>20</v>
      </c>
      <c r="B216" s="9" t="s">
        <v>198</v>
      </c>
      <c r="C216" s="9" t="str">
        <f>"詹梨"</f>
        <v>詹梨</v>
      </c>
      <c r="D216" s="10" t="s">
        <v>217</v>
      </c>
    </row>
    <row r="217" spans="1:4" s="3" customFormat="1" ht="15" customHeight="1">
      <c r="A217" s="5"/>
      <c r="B217" s="5"/>
      <c r="C217" s="5"/>
      <c r="D217" s="7"/>
    </row>
    <row r="218" spans="1:4" s="8" customFormat="1" ht="15" customHeight="1">
      <c r="A218" s="9">
        <v>1</v>
      </c>
      <c r="B218" s="9" t="s">
        <v>219</v>
      </c>
      <c r="C218" s="9" t="str">
        <f>"陈欢"</f>
        <v>陈欢</v>
      </c>
      <c r="D218" s="10" t="s">
        <v>220</v>
      </c>
    </row>
    <row r="219" spans="1:4" s="8" customFormat="1" ht="15" customHeight="1">
      <c r="A219" s="9">
        <v>2</v>
      </c>
      <c r="B219" s="9" t="s">
        <v>219</v>
      </c>
      <c r="C219" s="9" t="str">
        <f>"周庭"</f>
        <v>周庭</v>
      </c>
      <c r="D219" s="10" t="s">
        <v>221</v>
      </c>
    </row>
    <row r="220" spans="1:4" s="8" customFormat="1" ht="15" customHeight="1">
      <c r="A220" s="9">
        <v>3</v>
      </c>
      <c r="B220" s="9" t="s">
        <v>219</v>
      </c>
      <c r="C220" s="9" t="str">
        <f>"高胜菊"</f>
        <v>高胜菊</v>
      </c>
      <c r="D220" s="10" t="s">
        <v>222</v>
      </c>
    </row>
    <row r="221" spans="1:4" s="8" customFormat="1" ht="15" customHeight="1">
      <c r="A221" s="9">
        <v>4</v>
      </c>
      <c r="B221" s="9" t="s">
        <v>219</v>
      </c>
      <c r="C221" s="9" t="str">
        <f>"符玉贞"</f>
        <v>符玉贞</v>
      </c>
      <c r="D221" s="10" t="s">
        <v>223</v>
      </c>
    </row>
    <row r="222" spans="1:4" s="8" customFormat="1" ht="15" customHeight="1">
      <c r="A222" s="9">
        <v>5</v>
      </c>
      <c r="B222" s="9" t="s">
        <v>219</v>
      </c>
      <c r="C222" s="9" t="str">
        <f>"胡强"</f>
        <v>胡强</v>
      </c>
      <c r="D222" s="10" t="s">
        <v>224</v>
      </c>
    </row>
    <row r="223" spans="1:4" s="8" customFormat="1" ht="15" customHeight="1">
      <c r="A223" s="9">
        <v>6</v>
      </c>
      <c r="B223" s="9" t="s">
        <v>219</v>
      </c>
      <c r="C223" s="9" t="str">
        <f>"尹阳"</f>
        <v>尹阳</v>
      </c>
      <c r="D223" s="10" t="s">
        <v>225</v>
      </c>
    </row>
    <row r="224" spans="1:4" s="8" customFormat="1" ht="15" customHeight="1">
      <c r="A224" s="9"/>
      <c r="B224" s="9"/>
      <c r="C224" s="9"/>
      <c r="D224" s="10"/>
    </row>
    <row r="225" spans="1:4" s="8" customFormat="1" ht="15" customHeight="1">
      <c r="A225" s="9">
        <v>1</v>
      </c>
      <c r="B225" s="9" t="s">
        <v>226</v>
      </c>
      <c r="C225" s="9" t="str">
        <f>"唐晶晶"</f>
        <v>唐晶晶</v>
      </c>
      <c r="D225" s="10" t="s">
        <v>227</v>
      </c>
    </row>
    <row r="226" spans="1:4" s="3" customFormat="1" ht="15" customHeight="1">
      <c r="A226" s="9">
        <v>2</v>
      </c>
      <c r="B226" s="5" t="s">
        <v>226</v>
      </c>
      <c r="C226" s="5" t="str">
        <f>"李清"</f>
        <v>李清</v>
      </c>
      <c r="D226" s="7" t="s">
        <v>247</v>
      </c>
    </row>
    <row r="227" spans="1:4" s="8" customFormat="1" ht="15" customHeight="1">
      <c r="A227" s="9">
        <v>3</v>
      </c>
      <c r="B227" s="9" t="s">
        <v>226</v>
      </c>
      <c r="C227" s="9" t="str">
        <f>"唐小倩"</f>
        <v>唐小倩</v>
      </c>
      <c r="D227" s="10" t="s">
        <v>228</v>
      </c>
    </row>
    <row r="228" spans="1:4" s="8" customFormat="1" ht="15" customHeight="1">
      <c r="A228" s="9">
        <v>4</v>
      </c>
      <c r="B228" s="9" t="s">
        <v>226</v>
      </c>
      <c r="C228" s="9" t="str">
        <f>"丁渺玉"</f>
        <v>丁渺玉</v>
      </c>
      <c r="D228" s="10" t="s">
        <v>229</v>
      </c>
    </row>
    <row r="229" spans="1:4" s="8" customFormat="1" ht="15" customHeight="1">
      <c r="A229" s="9">
        <v>5</v>
      </c>
      <c r="B229" s="9" t="s">
        <v>226</v>
      </c>
      <c r="C229" s="9" t="str">
        <f>"何琴"</f>
        <v>何琴</v>
      </c>
      <c r="D229" s="10" t="s">
        <v>230</v>
      </c>
    </row>
    <row r="230" spans="1:4" s="8" customFormat="1" ht="15" customHeight="1">
      <c r="A230" s="9">
        <v>6</v>
      </c>
      <c r="B230" s="9" t="s">
        <v>226</v>
      </c>
      <c r="C230" s="9" t="str">
        <f>"贺春艳"</f>
        <v>贺春艳</v>
      </c>
      <c r="D230" s="10" t="s">
        <v>231</v>
      </c>
    </row>
    <row r="231" spans="1:4" s="8" customFormat="1" ht="15" customHeight="1">
      <c r="A231" s="9">
        <v>7</v>
      </c>
      <c r="B231" s="9" t="s">
        <v>226</v>
      </c>
      <c r="C231" s="9" t="str">
        <f>"谭丽君"</f>
        <v>谭丽君</v>
      </c>
      <c r="D231" s="10" t="s">
        <v>232</v>
      </c>
    </row>
    <row r="232" spans="1:4" s="8" customFormat="1" ht="15" customHeight="1">
      <c r="A232" s="9">
        <v>8</v>
      </c>
      <c r="B232" s="9" t="s">
        <v>226</v>
      </c>
      <c r="C232" s="9" t="str">
        <f>"易熙"</f>
        <v>易熙</v>
      </c>
      <c r="D232" s="10" t="s">
        <v>233</v>
      </c>
    </row>
    <row r="233" spans="1:4" s="8" customFormat="1" ht="15" customHeight="1">
      <c r="A233" s="9">
        <v>9</v>
      </c>
      <c r="B233" s="9" t="s">
        <v>226</v>
      </c>
      <c r="C233" s="9" t="str">
        <f>"樊晓燕"</f>
        <v>樊晓燕</v>
      </c>
      <c r="D233" s="10" t="s">
        <v>234</v>
      </c>
    </row>
    <row r="234" spans="1:4" s="8" customFormat="1" ht="15" customHeight="1">
      <c r="A234" s="9">
        <v>10</v>
      </c>
      <c r="B234" s="9" t="s">
        <v>226</v>
      </c>
      <c r="C234" s="9" t="str">
        <f>"刘小婧"</f>
        <v>刘小婧</v>
      </c>
      <c r="D234" s="10" t="s">
        <v>235</v>
      </c>
    </row>
    <row r="235" spans="1:4" s="8" customFormat="1" ht="15" customHeight="1">
      <c r="A235" s="9">
        <v>11</v>
      </c>
      <c r="B235" s="9" t="s">
        <v>226</v>
      </c>
      <c r="C235" s="9" t="str">
        <f>"陈淑敏"</f>
        <v>陈淑敏</v>
      </c>
      <c r="D235" s="10" t="s">
        <v>236</v>
      </c>
    </row>
    <row r="236" spans="1:4" s="8" customFormat="1" ht="15" customHeight="1">
      <c r="A236" s="9">
        <v>12</v>
      </c>
      <c r="B236" s="9" t="s">
        <v>226</v>
      </c>
      <c r="C236" s="9" t="str">
        <f>"潘婷"</f>
        <v>潘婷</v>
      </c>
      <c r="D236" s="10" t="s">
        <v>237</v>
      </c>
    </row>
    <row r="237" spans="1:4" s="8" customFormat="1" ht="15" customHeight="1">
      <c r="A237" s="9">
        <v>13</v>
      </c>
      <c r="B237" s="9" t="s">
        <v>226</v>
      </c>
      <c r="C237" s="9" t="str">
        <f>"丁菊兰"</f>
        <v>丁菊兰</v>
      </c>
      <c r="D237" s="10" t="s">
        <v>238</v>
      </c>
    </row>
    <row r="238" spans="1:4" s="8" customFormat="1" ht="15" customHeight="1">
      <c r="A238" s="9">
        <v>14</v>
      </c>
      <c r="B238" s="9" t="s">
        <v>226</v>
      </c>
      <c r="C238" s="9" t="str">
        <f>"胡茹月"</f>
        <v>胡茹月</v>
      </c>
      <c r="D238" s="10" t="s">
        <v>239</v>
      </c>
    </row>
    <row r="239" spans="1:4" s="8" customFormat="1" ht="15" customHeight="1">
      <c r="A239" s="9">
        <v>15</v>
      </c>
      <c r="B239" s="9" t="s">
        <v>226</v>
      </c>
      <c r="C239" s="9" t="str">
        <f>"兰红英"</f>
        <v>兰红英</v>
      </c>
      <c r="D239" s="10" t="s">
        <v>240</v>
      </c>
    </row>
    <row r="240" spans="1:4" s="8" customFormat="1" ht="15" customHeight="1">
      <c r="A240" s="9">
        <v>16</v>
      </c>
      <c r="B240" s="9" t="s">
        <v>226</v>
      </c>
      <c r="C240" s="9" t="str">
        <f>"胡锦云"</f>
        <v>胡锦云</v>
      </c>
      <c r="D240" s="10" t="s">
        <v>241</v>
      </c>
    </row>
    <row r="241" spans="1:4" s="8" customFormat="1" ht="15" customHeight="1">
      <c r="A241" s="9">
        <v>17</v>
      </c>
      <c r="B241" s="9" t="s">
        <v>226</v>
      </c>
      <c r="C241" s="9" t="str">
        <f>"谭凤灵"</f>
        <v>谭凤灵</v>
      </c>
      <c r="D241" s="10" t="s">
        <v>242</v>
      </c>
    </row>
    <row r="242" spans="1:4" s="8" customFormat="1" ht="15" customHeight="1">
      <c r="A242" s="9">
        <v>18</v>
      </c>
      <c r="B242" s="9" t="s">
        <v>226</v>
      </c>
      <c r="C242" s="9" t="str">
        <f>"王丹"</f>
        <v>王丹</v>
      </c>
      <c r="D242" s="10" t="s">
        <v>243</v>
      </c>
    </row>
    <row r="243" spans="1:4" s="8" customFormat="1" ht="15" customHeight="1">
      <c r="A243" s="9">
        <v>19</v>
      </c>
      <c r="B243" s="9" t="s">
        <v>226</v>
      </c>
      <c r="C243" s="9" t="str">
        <f>"曾璐敏"</f>
        <v>曾璐敏</v>
      </c>
      <c r="D243" s="10" t="s">
        <v>244</v>
      </c>
    </row>
    <row r="244" spans="1:4" s="8" customFormat="1" ht="15" customHeight="1">
      <c r="A244" s="9">
        <v>20</v>
      </c>
      <c r="B244" s="9" t="s">
        <v>226</v>
      </c>
      <c r="C244" s="9" t="str">
        <f>"杨洁洁"</f>
        <v>杨洁洁</v>
      </c>
      <c r="D244" s="10" t="s">
        <v>245</v>
      </c>
    </row>
    <row r="245" spans="1:4" s="8" customFormat="1" ht="15" customHeight="1">
      <c r="A245" s="9">
        <v>21</v>
      </c>
      <c r="B245" s="9" t="s">
        <v>226</v>
      </c>
      <c r="C245" s="9" t="str">
        <f>"张友芳"</f>
        <v>张友芳</v>
      </c>
      <c r="D245" s="10" t="s">
        <v>246</v>
      </c>
    </row>
    <row r="246" spans="1:4" s="3" customFormat="1" ht="30" customHeight="1"/>
    <row r="247" spans="1:4" s="3" customFormat="1" ht="15" customHeight="1">
      <c r="A247" s="5">
        <v>1</v>
      </c>
      <c r="B247" s="5" t="s">
        <v>248</v>
      </c>
      <c r="C247" s="5" t="str">
        <f>"刘丽枝"</f>
        <v>刘丽枝</v>
      </c>
      <c r="D247" s="7" t="s">
        <v>249</v>
      </c>
    </row>
    <row r="248" spans="1:4" s="3" customFormat="1" ht="15" customHeight="1">
      <c r="A248" s="5">
        <v>2</v>
      </c>
      <c r="B248" s="5" t="s">
        <v>248</v>
      </c>
      <c r="C248" s="5" t="str">
        <f>"张钰"</f>
        <v>张钰</v>
      </c>
      <c r="D248" s="7" t="s">
        <v>250</v>
      </c>
    </row>
    <row r="249" spans="1:4" s="3" customFormat="1" ht="15" customHeight="1">
      <c r="A249" s="5">
        <v>3</v>
      </c>
      <c r="B249" s="5" t="s">
        <v>248</v>
      </c>
      <c r="C249" s="5" t="str">
        <f>"吴瑶"</f>
        <v>吴瑶</v>
      </c>
      <c r="D249" s="7" t="s">
        <v>251</v>
      </c>
    </row>
    <row r="250" spans="1:4" s="3" customFormat="1" ht="15" customHeight="1">
      <c r="A250" s="5">
        <v>4</v>
      </c>
      <c r="B250" s="5" t="s">
        <v>248</v>
      </c>
      <c r="C250" s="5" t="str">
        <f>"邹甜甜"</f>
        <v>邹甜甜</v>
      </c>
      <c r="D250" s="7" t="s">
        <v>252</v>
      </c>
    </row>
    <row r="251" spans="1:4" s="3" customFormat="1" ht="15" customHeight="1">
      <c r="A251" s="5">
        <v>5</v>
      </c>
      <c r="B251" s="5" t="s">
        <v>248</v>
      </c>
      <c r="C251" s="5" t="str">
        <f>"李清宜"</f>
        <v>李清宜</v>
      </c>
      <c r="D251" s="7" t="s">
        <v>253</v>
      </c>
    </row>
    <row r="252" spans="1:4" s="3" customFormat="1" ht="15" customHeight="1">
      <c r="A252" s="5">
        <v>6</v>
      </c>
      <c r="B252" s="5" t="s">
        <v>248</v>
      </c>
      <c r="C252" s="5" t="str">
        <f>"聂乔会"</f>
        <v>聂乔会</v>
      </c>
      <c r="D252" s="7" t="s">
        <v>254</v>
      </c>
    </row>
    <row r="253" spans="1:4" s="3" customFormat="1" ht="15" customHeight="1">
      <c r="A253" s="5">
        <v>7</v>
      </c>
      <c r="B253" s="5" t="s">
        <v>248</v>
      </c>
      <c r="C253" s="5" t="str">
        <f>"旷思政"</f>
        <v>旷思政</v>
      </c>
      <c r="D253" s="7" t="s">
        <v>255</v>
      </c>
    </row>
    <row r="254" spans="1:4" s="3" customFormat="1" ht="15" customHeight="1">
      <c r="A254" s="5">
        <v>8</v>
      </c>
      <c r="B254" s="5" t="s">
        <v>248</v>
      </c>
      <c r="C254" s="5" t="str">
        <f>"刘尹春"</f>
        <v>刘尹春</v>
      </c>
      <c r="D254" s="7" t="s">
        <v>256</v>
      </c>
    </row>
    <row r="255" spans="1:4" s="3" customFormat="1" ht="15" customHeight="1">
      <c r="A255" s="5">
        <v>9</v>
      </c>
      <c r="B255" s="5" t="s">
        <v>248</v>
      </c>
      <c r="C255" s="5" t="str">
        <f>"杨香芹"</f>
        <v>杨香芹</v>
      </c>
      <c r="D255" s="7" t="s">
        <v>302</v>
      </c>
    </row>
    <row r="256" spans="1:4" s="3" customFormat="1" ht="15" customHeight="1">
      <c r="A256" s="5">
        <v>10</v>
      </c>
      <c r="B256" s="5" t="s">
        <v>248</v>
      </c>
      <c r="C256" s="5" t="str">
        <f>"李遥群"</f>
        <v>李遥群</v>
      </c>
      <c r="D256" s="7" t="s">
        <v>257</v>
      </c>
    </row>
    <row r="257" spans="1:4" s="3" customFormat="1" ht="15" customHeight="1">
      <c r="A257" s="5">
        <v>11</v>
      </c>
      <c r="B257" s="5" t="s">
        <v>248</v>
      </c>
      <c r="C257" s="5" t="str">
        <f>"彭玲"</f>
        <v>彭玲</v>
      </c>
      <c r="D257" s="7" t="s">
        <v>258</v>
      </c>
    </row>
    <row r="258" spans="1:4" s="3" customFormat="1" ht="15" customHeight="1">
      <c r="A258" s="5">
        <v>12</v>
      </c>
      <c r="B258" s="5" t="s">
        <v>248</v>
      </c>
      <c r="C258" s="5" t="str">
        <f>"刘燕"</f>
        <v>刘燕</v>
      </c>
      <c r="D258" s="7" t="s">
        <v>259</v>
      </c>
    </row>
    <row r="259" spans="1:4" s="3" customFormat="1" ht="15" customHeight="1">
      <c r="A259" s="5">
        <v>13</v>
      </c>
      <c r="B259" s="5" t="s">
        <v>248</v>
      </c>
      <c r="C259" s="5" t="str">
        <f>"滕春芝"</f>
        <v>滕春芝</v>
      </c>
      <c r="D259" s="7" t="s">
        <v>260</v>
      </c>
    </row>
    <row r="260" spans="1:4" s="3" customFormat="1" ht="15" customHeight="1">
      <c r="A260" s="5">
        <v>14</v>
      </c>
      <c r="B260" s="5" t="s">
        <v>248</v>
      </c>
      <c r="C260" s="5" t="str">
        <f>"王云秀"</f>
        <v>王云秀</v>
      </c>
      <c r="D260" s="7" t="s">
        <v>261</v>
      </c>
    </row>
    <row r="261" spans="1:4" s="3" customFormat="1" ht="15" customHeight="1">
      <c r="A261" s="5">
        <v>15</v>
      </c>
      <c r="B261" s="5" t="s">
        <v>248</v>
      </c>
      <c r="C261" s="5" t="str">
        <f>"陈禹林"</f>
        <v>陈禹林</v>
      </c>
      <c r="D261" s="7" t="s">
        <v>262</v>
      </c>
    </row>
    <row r="262" spans="1:4" s="3" customFormat="1" ht="15" customHeight="1">
      <c r="A262" s="5">
        <v>16</v>
      </c>
      <c r="B262" s="5" t="s">
        <v>248</v>
      </c>
      <c r="C262" s="5" t="str">
        <f>"王奕宸"</f>
        <v>王奕宸</v>
      </c>
      <c r="D262" s="7" t="s">
        <v>263</v>
      </c>
    </row>
    <row r="263" spans="1:4" s="3" customFormat="1" ht="15" customHeight="1">
      <c r="A263" s="5">
        <v>17</v>
      </c>
      <c r="B263" s="5" t="s">
        <v>248</v>
      </c>
      <c r="C263" s="5" t="str">
        <f>"单文娟"</f>
        <v>单文娟</v>
      </c>
      <c r="D263" s="7" t="s">
        <v>264</v>
      </c>
    </row>
    <row r="264" spans="1:4" s="3" customFormat="1" ht="15" customHeight="1">
      <c r="A264" s="5">
        <v>18</v>
      </c>
      <c r="B264" s="5" t="s">
        <v>248</v>
      </c>
      <c r="C264" s="5" t="str">
        <f>"尹学群"</f>
        <v>尹学群</v>
      </c>
      <c r="D264" s="7" t="s">
        <v>265</v>
      </c>
    </row>
    <row r="265" spans="1:4" s="3" customFormat="1" ht="15" customHeight="1">
      <c r="A265" s="5">
        <v>19</v>
      </c>
      <c r="B265" s="5" t="s">
        <v>248</v>
      </c>
      <c r="C265" s="5" t="str">
        <f>"焦凡杰"</f>
        <v>焦凡杰</v>
      </c>
      <c r="D265" s="7" t="s">
        <v>266</v>
      </c>
    </row>
    <row r="266" spans="1:4" s="3" customFormat="1" ht="15" customHeight="1">
      <c r="A266" s="5">
        <v>20</v>
      </c>
      <c r="B266" s="5" t="s">
        <v>248</v>
      </c>
      <c r="C266" s="5" t="str">
        <f>"邱岚"</f>
        <v>邱岚</v>
      </c>
      <c r="D266" s="7" t="s">
        <v>267</v>
      </c>
    </row>
    <row r="267" spans="1:4" s="3" customFormat="1" ht="15" customHeight="1">
      <c r="A267" s="5">
        <v>21</v>
      </c>
      <c r="B267" s="5" t="s">
        <v>248</v>
      </c>
      <c r="C267" s="5" t="str">
        <f>"阳凤"</f>
        <v>阳凤</v>
      </c>
      <c r="D267" s="7" t="s">
        <v>268</v>
      </c>
    </row>
    <row r="268" spans="1:4" s="3" customFormat="1" ht="15" customHeight="1">
      <c r="A268" s="5">
        <v>22</v>
      </c>
      <c r="B268" s="5" t="s">
        <v>248</v>
      </c>
      <c r="C268" s="5" t="str">
        <f>"尹琪琪"</f>
        <v>尹琪琪</v>
      </c>
      <c r="D268" s="7" t="s">
        <v>269</v>
      </c>
    </row>
    <row r="269" spans="1:4" s="3" customFormat="1" ht="15" customHeight="1">
      <c r="A269" s="5">
        <v>23</v>
      </c>
      <c r="B269" s="5" t="s">
        <v>248</v>
      </c>
      <c r="C269" s="5" t="str">
        <f>"张碧宇"</f>
        <v>张碧宇</v>
      </c>
      <c r="D269" s="7" t="s">
        <v>270</v>
      </c>
    </row>
    <row r="270" spans="1:4" s="3" customFormat="1" ht="15" customHeight="1">
      <c r="A270" s="5">
        <v>24</v>
      </c>
      <c r="B270" s="5" t="s">
        <v>248</v>
      </c>
      <c r="C270" s="5" t="str">
        <f>"张丹"</f>
        <v>张丹</v>
      </c>
      <c r="D270" s="7" t="s">
        <v>271</v>
      </c>
    </row>
    <row r="271" spans="1:4" s="3" customFormat="1" ht="15" customHeight="1">
      <c r="A271" s="5">
        <v>25</v>
      </c>
      <c r="B271" s="5" t="s">
        <v>248</v>
      </c>
      <c r="C271" s="5" t="str">
        <f>"郭娟"</f>
        <v>郭娟</v>
      </c>
      <c r="D271" s="7" t="s">
        <v>303</v>
      </c>
    </row>
    <row r="272" spans="1:4" s="3" customFormat="1" ht="15" customHeight="1">
      <c r="A272" s="5">
        <v>26</v>
      </c>
      <c r="B272" s="5" t="s">
        <v>248</v>
      </c>
      <c r="C272" s="5" t="str">
        <f>"陈红艳"</f>
        <v>陈红艳</v>
      </c>
      <c r="D272" s="7" t="s">
        <v>272</v>
      </c>
    </row>
    <row r="273" spans="1:4" s="3" customFormat="1" ht="15" customHeight="1">
      <c r="A273" s="5">
        <v>27</v>
      </c>
      <c r="B273" s="5" t="s">
        <v>248</v>
      </c>
      <c r="C273" s="5" t="str">
        <f>"陈婧"</f>
        <v>陈婧</v>
      </c>
      <c r="D273" s="7" t="s">
        <v>273</v>
      </c>
    </row>
    <row r="274" spans="1:4" s="3" customFormat="1" ht="15" customHeight="1">
      <c r="A274" s="5">
        <v>28</v>
      </c>
      <c r="B274" s="5" t="s">
        <v>248</v>
      </c>
      <c r="C274" s="5" t="str">
        <f>"彭秀秀"</f>
        <v>彭秀秀</v>
      </c>
      <c r="D274" s="7" t="s">
        <v>274</v>
      </c>
    </row>
    <row r="275" spans="1:4" s="3" customFormat="1" ht="15" customHeight="1">
      <c r="A275" s="5">
        <v>29</v>
      </c>
      <c r="B275" s="5" t="s">
        <v>248</v>
      </c>
      <c r="C275" s="5" t="str">
        <f>"文锦"</f>
        <v>文锦</v>
      </c>
      <c r="D275" s="7" t="s">
        <v>275</v>
      </c>
    </row>
    <row r="276" spans="1:4" s="3" customFormat="1" ht="15" customHeight="1">
      <c r="A276" s="5">
        <v>30</v>
      </c>
      <c r="B276" s="5" t="s">
        <v>248</v>
      </c>
      <c r="C276" s="5" t="str">
        <f>"吴明珠"</f>
        <v>吴明珠</v>
      </c>
      <c r="D276" s="7" t="s">
        <v>276</v>
      </c>
    </row>
    <row r="277" spans="1:4" s="3" customFormat="1" ht="15" customHeight="1">
      <c r="A277" s="5">
        <v>31</v>
      </c>
      <c r="B277" s="5" t="s">
        <v>248</v>
      </c>
      <c r="C277" s="5" t="str">
        <f>"肖有容"</f>
        <v>肖有容</v>
      </c>
      <c r="D277" s="7" t="s">
        <v>277</v>
      </c>
    </row>
    <row r="278" spans="1:4" s="3" customFormat="1" ht="15" customHeight="1">
      <c r="A278" s="5">
        <v>32</v>
      </c>
      <c r="B278" s="5" t="s">
        <v>248</v>
      </c>
      <c r="C278" s="5" t="str">
        <f>"阳连湘"</f>
        <v>阳连湘</v>
      </c>
      <c r="D278" s="7" t="s">
        <v>278</v>
      </c>
    </row>
    <row r="279" spans="1:4" s="3" customFormat="1" ht="15" customHeight="1">
      <c r="A279" s="5">
        <v>33</v>
      </c>
      <c r="B279" s="5" t="s">
        <v>248</v>
      </c>
      <c r="C279" s="5" t="str">
        <f>"朱玲丽"</f>
        <v>朱玲丽</v>
      </c>
      <c r="D279" s="7" t="s">
        <v>279</v>
      </c>
    </row>
    <row r="280" spans="1:4" s="3" customFormat="1" ht="15" customHeight="1">
      <c r="A280" s="5">
        <v>34</v>
      </c>
      <c r="B280" s="5" t="s">
        <v>248</v>
      </c>
      <c r="C280" s="5" t="str">
        <f>"黄婷"</f>
        <v>黄婷</v>
      </c>
      <c r="D280" s="7" t="s">
        <v>280</v>
      </c>
    </row>
    <row r="281" spans="1:4" s="3" customFormat="1" ht="15" customHeight="1">
      <c r="A281" s="5">
        <v>35</v>
      </c>
      <c r="B281" s="5" t="s">
        <v>248</v>
      </c>
      <c r="C281" s="5" t="str">
        <f>"陈露"</f>
        <v>陈露</v>
      </c>
      <c r="D281" s="7" t="s">
        <v>281</v>
      </c>
    </row>
    <row r="282" spans="1:4" s="3" customFormat="1" ht="15" customHeight="1">
      <c r="A282" s="5">
        <v>36</v>
      </c>
      <c r="B282" s="5" t="s">
        <v>248</v>
      </c>
      <c r="C282" s="5" t="str">
        <f>"陈子玉"</f>
        <v>陈子玉</v>
      </c>
      <c r="D282" s="7" t="s">
        <v>282</v>
      </c>
    </row>
    <row r="283" spans="1:4" s="3" customFormat="1" ht="15" customHeight="1">
      <c r="A283" s="5">
        <v>37</v>
      </c>
      <c r="B283" s="5" t="s">
        <v>248</v>
      </c>
      <c r="C283" s="5" t="str">
        <f>"旷思瑶"</f>
        <v>旷思瑶</v>
      </c>
      <c r="D283" s="7" t="s">
        <v>283</v>
      </c>
    </row>
    <row r="284" spans="1:4" s="3" customFormat="1" ht="15" customHeight="1">
      <c r="A284" s="5">
        <v>38</v>
      </c>
      <c r="B284" s="5" t="s">
        <v>248</v>
      </c>
      <c r="C284" s="5" t="str">
        <f>"龙容丽"</f>
        <v>龙容丽</v>
      </c>
      <c r="D284" s="7" t="s">
        <v>284</v>
      </c>
    </row>
    <row r="285" spans="1:4" s="3" customFormat="1" ht="15" customHeight="1">
      <c r="A285" s="5">
        <v>39</v>
      </c>
      <c r="B285" s="5" t="s">
        <v>248</v>
      </c>
      <c r="C285" s="5" t="str">
        <f>"杨明艳"</f>
        <v>杨明艳</v>
      </c>
      <c r="D285" s="7" t="s">
        <v>304</v>
      </c>
    </row>
    <row r="286" spans="1:4" s="3" customFormat="1" ht="15" customHeight="1">
      <c r="A286" s="5">
        <v>40</v>
      </c>
      <c r="B286" s="5" t="s">
        <v>248</v>
      </c>
      <c r="C286" s="5" t="str">
        <f>"陈传明"</f>
        <v>陈传明</v>
      </c>
      <c r="D286" s="7" t="s">
        <v>285</v>
      </c>
    </row>
    <row r="287" spans="1:4" s="3" customFormat="1" ht="15" customHeight="1">
      <c r="A287" s="5">
        <v>41</v>
      </c>
      <c r="B287" s="5" t="s">
        <v>248</v>
      </c>
      <c r="C287" s="5" t="str">
        <f>"李婧琳"</f>
        <v>李婧琳</v>
      </c>
      <c r="D287" s="7" t="s">
        <v>286</v>
      </c>
    </row>
    <row r="288" spans="1:4" s="3" customFormat="1" ht="15" customHeight="1">
      <c r="A288" s="5">
        <v>42</v>
      </c>
      <c r="B288" s="5" t="s">
        <v>248</v>
      </c>
      <c r="C288" s="5" t="str">
        <f>"罗慧芳"</f>
        <v>罗慧芳</v>
      </c>
      <c r="D288" s="7" t="s">
        <v>287</v>
      </c>
    </row>
    <row r="289" spans="1:4" s="3" customFormat="1" ht="15" customHeight="1">
      <c r="A289" s="5">
        <v>43</v>
      </c>
      <c r="B289" s="5" t="s">
        <v>248</v>
      </c>
      <c r="C289" s="5" t="str">
        <f>"张静"</f>
        <v>张静</v>
      </c>
      <c r="D289" s="7" t="s">
        <v>288</v>
      </c>
    </row>
    <row r="290" spans="1:4" s="3" customFormat="1" ht="15" customHeight="1">
      <c r="A290" s="5">
        <v>44</v>
      </c>
      <c r="B290" s="5" t="s">
        <v>248</v>
      </c>
      <c r="C290" s="5" t="str">
        <f>"周岚娟"</f>
        <v>周岚娟</v>
      </c>
      <c r="D290" s="7" t="s">
        <v>289</v>
      </c>
    </row>
    <row r="291" spans="1:4" s="3" customFormat="1" ht="15" customHeight="1">
      <c r="A291" s="5">
        <v>45</v>
      </c>
      <c r="B291" s="5" t="s">
        <v>248</v>
      </c>
      <c r="C291" s="5" t="str">
        <f>"蔡甜甜"</f>
        <v>蔡甜甜</v>
      </c>
      <c r="D291" s="7" t="s">
        <v>290</v>
      </c>
    </row>
    <row r="292" spans="1:4" s="3" customFormat="1" ht="15" customHeight="1">
      <c r="A292" s="5">
        <v>46</v>
      </c>
      <c r="B292" s="5" t="s">
        <v>248</v>
      </c>
      <c r="C292" s="5" t="str">
        <f>"陈敏"</f>
        <v>陈敏</v>
      </c>
      <c r="D292" s="7" t="s">
        <v>291</v>
      </c>
    </row>
    <row r="293" spans="1:4" s="3" customFormat="1" ht="15" customHeight="1">
      <c r="A293" s="5">
        <v>47</v>
      </c>
      <c r="B293" s="5" t="s">
        <v>248</v>
      </c>
      <c r="C293" s="5" t="str">
        <f>"黄艳红"</f>
        <v>黄艳红</v>
      </c>
      <c r="D293" s="7" t="s">
        <v>292</v>
      </c>
    </row>
    <row r="294" spans="1:4" s="3" customFormat="1" ht="15" customHeight="1">
      <c r="A294" s="5">
        <v>48</v>
      </c>
      <c r="B294" s="5" t="s">
        <v>248</v>
      </c>
      <c r="C294" s="5" t="str">
        <f>"林思思"</f>
        <v>林思思</v>
      </c>
      <c r="D294" s="7" t="s">
        <v>293</v>
      </c>
    </row>
    <row r="295" spans="1:4" s="3" customFormat="1" ht="15" customHeight="1">
      <c r="A295" s="5">
        <v>49</v>
      </c>
      <c r="B295" s="5" t="s">
        <v>248</v>
      </c>
      <c r="C295" s="5" t="str">
        <f>"汤荣荣"</f>
        <v>汤荣荣</v>
      </c>
      <c r="D295" s="7" t="s">
        <v>294</v>
      </c>
    </row>
    <row r="296" spans="1:4" s="3" customFormat="1" ht="15" customHeight="1">
      <c r="A296" s="5">
        <v>50</v>
      </c>
      <c r="B296" s="5" t="s">
        <v>248</v>
      </c>
      <c r="C296" s="5" t="str">
        <f>"肖慧宇"</f>
        <v>肖慧宇</v>
      </c>
      <c r="D296" s="7" t="s">
        <v>295</v>
      </c>
    </row>
    <row r="297" spans="1:4" s="3" customFormat="1" ht="15" customHeight="1">
      <c r="A297" s="5">
        <v>51</v>
      </c>
      <c r="B297" s="5" t="s">
        <v>248</v>
      </c>
      <c r="C297" s="5" t="str">
        <f>"易利薇"</f>
        <v>易利薇</v>
      </c>
      <c r="D297" s="7" t="s">
        <v>296</v>
      </c>
    </row>
    <row r="298" spans="1:4" s="3" customFormat="1" ht="15" customHeight="1">
      <c r="A298" s="5">
        <v>52</v>
      </c>
      <c r="B298" s="5" t="s">
        <v>248</v>
      </c>
      <c r="C298" s="5" t="str">
        <f>"张佳薇"</f>
        <v>张佳薇</v>
      </c>
      <c r="D298" s="7" t="s">
        <v>297</v>
      </c>
    </row>
    <row r="299" spans="1:4" s="3" customFormat="1" ht="15" customHeight="1">
      <c r="A299" s="5">
        <v>53</v>
      </c>
      <c r="B299" s="5" t="s">
        <v>248</v>
      </c>
      <c r="C299" s="5" t="str">
        <f>"刘婉贻"</f>
        <v>刘婉贻</v>
      </c>
      <c r="D299" s="7" t="s">
        <v>298</v>
      </c>
    </row>
    <row r="300" spans="1:4" s="3" customFormat="1" ht="15" customHeight="1">
      <c r="A300" s="5">
        <v>54</v>
      </c>
      <c r="B300" s="5" t="s">
        <v>248</v>
      </c>
      <c r="C300" s="5" t="str">
        <f>"段夏云"</f>
        <v>段夏云</v>
      </c>
      <c r="D300" s="7" t="s">
        <v>299</v>
      </c>
    </row>
    <row r="301" spans="1:4" s="3" customFormat="1" ht="15" customHeight="1">
      <c r="A301" s="5">
        <v>55</v>
      </c>
      <c r="B301" s="5" t="s">
        <v>248</v>
      </c>
      <c r="C301" s="5" t="str">
        <f>"刘心怡"</f>
        <v>刘心怡</v>
      </c>
      <c r="D301" s="7" t="s">
        <v>300</v>
      </c>
    </row>
    <row r="302" spans="1:4" s="3" customFormat="1" ht="15" customHeight="1">
      <c r="A302" s="5">
        <v>56</v>
      </c>
      <c r="B302" s="5" t="s">
        <v>248</v>
      </c>
      <c r="C302" s="5" t="str">
        <f>"袁苏萍"</f>
        <v>袁苏萍</v>
      </c>
      <c r="D302" s="7" t="s">
        <v>301</v>
      </c>
    </row>
    <row r="303" spans="1:4" s="3" customFormat="1" ht="15" customHeight="1">
      <c r="A303" s="5">
        <v>57</v>
      </c>
      <c r="B303" s="5" t="s">
        <v>248</v>
      </c>
      <c r="C303" s="5" t="str">
        <f>"罗璐"</f>
        <v>罗璐</v>
      </c>
      <c r="D303" s="7" t="s">
        <v>305</v>
      </c>
    </row>
    <row r="304" spans="1:4" s="3" customFormat="1" ht="15" customHeight="1">
      <c r="A304" s="5">
        <v>58</v>
      </c>
      <c r="B304" s="5" t="s">
        <v>248</v>
      </c>
      <c r="C304" s="5" t="str">
        <f>"谭凌程"</f>
        <v>谭凌程</v>
      </c>
      <c r="D304" s="7" t="s">
        <v>306</v>
      </c>
    </row>
    <row r="305" spans="1:4" s="3" customFormat="1" ht="15" customHeight="1">
      <c r="A305" s="5">
        <v>59</v>
      </c>
      <c r="B305" s="5" t="s">
        <v>248</v>
      </c>
      <c r="C305" s="5" t="str">
        <f>"周江"</f>
        <v>周江</v>
      </c>
      <c r="D305" s="7" t="s">
        <v>307</v>
      </c>
    </row>
    <row r="306" spans="1:4" s="3" customFormat="1" ht="15" customHeight="1">
      <c r="A306" s="5">
        <v>60</v>
      </c>
      <c r="B306" s="5" t="s">
        <v>248</v>
      </c>
      <c r="C306" s="5" t="str">
        <f>"周咪"</f>
        <v>周咪</v>
      </c>
      <c r="D306" s="7" t="s">
        <v>308</v>
      </c>
    </row>
    <row r="307" spans="1:4" s="3" customFormat="1" ht="15" customHeight="1">
      <c r="A307" s="5">
        <v>61</v>
      </c>
      <c r="B307" s="5" t="s">
        <v>248</v>
      </c>
      <c r="C307" s="5" t="str">
        <f>"朱晓红"</f>
        <v>朱晓红</v>
      </c>
      <c r="D307" s="7" t="s">
        <v>309</v>
      </c>
    </row>
    <row r="308" spans="1:4" s="3" customFormat="1" ht="15" customHeight="1">
      <c r="A308" s="5"/>
    </row>
    <row r="309" spans="1:4" s="3" customFormat="1" ht="15" customHeight="1">
      <c r="A309" s="5">
        <v>1</v>
      </c>
      <c r="B309" s="5" t="s">
        <v>310</v>
      </c>
      <c r="C309" s="5" t="str">
        <f>"刘枝茂"</f>
        <v>刘枝茂</v>
      </c>
      <c r="D309" s="7" t="s">
        <v>311</v>
      </c>
    </row>
    <row r="310" spans="1:4" s="3" customFormat="1" ht="15" customHeight="1">
      <c r="A310" s="5">
        <v>2</v>
      </c>
      <c r="B310" s="5" t="s">
        <v>310</v>
      </c>
      <c r="C310" s="5" t="str">
        <f>"费骁骁"</f>
        <v>费骁骁</v>
      </c>
      <c r="D310" s="7" t="s">
        <v>312</v>
      </c>
    </row>
    <row r="311" spans="1:4" s="3" customFormat="1" ht="15" customHeight="1">
      <c r="A311" s="5">
        <v>3</v>
      </c>
      <c r="B311" s="5" t="s">
        <v>310</v>
      </c>
      <c r="C311" s="5" t="str">
        <f>"蒋莉娜"</f>
        <v>蒋莉娜</v>
      </c>
      <c r="D311" s="7" t="s">
        <v>313</v>
      </c>
    </row>
    <row r="312" spans="1:4" s="3" customFormat="1" ht="15" customHeight="1">
      <c r="A312" s="5">
        <v>4</v>
      </c>
      <c r="B312" s="5" t="s">
        <v>310</v>
      </c>
      <c r="C312" s="5" t="str">
        <f>"李友艳"</f>
        <v>李友艳</v>
      </c>
      <c r="D312" s="7" t="s">
        <v>314</v>
      </c>
    </row>
    <row r="313" spans="1:4" s="3" customFormat="1" ht="15" customHeight="1">
      <c r="A313" s="5">
        <v>5</v>
      </c>
      <c r="B313" s="5" t="s">
        <v>310</v>
      </c>
      <c r="C313" s="5" t="str">
        <f>"周霖"</f>
        <v>周霖</v>
      </c>
      <c r="D313" s="7" t="s">
        <v>315</v>
      </c>
    </row>
    <row r="314" spans="1:4" s="3" customFormat="1" ht="15" customHeight="1">
      <c r="A314" s="5">
        <v>6</v>
      </c>
      <c r="B314" s="5" t="s">
        <v>310</v>
      </c>
      <c r="C314" s="5" t="str">
        <f>"周翠萍"</f>
        <v>周翠萍</v>
      </c>
      <c r="D314" s="7" t="s">
        <v>316</v>
      </c>
    </row>
    <row r="315" spans="1:4" s="3" customFormat="1" ht="15" customHeight="1">
      <c r="A315" s="5">
        <v>7</v>
      </c>
      <c r="B315" s="5" t="s">
        <v>310</v>
      </c>
      <c r="C315" s="5" t="str">
        <f>"黄检"</f>
        <v>黄检</v>
      </c>
      <c r="D315" s="7" t="s">
        <v>317</v>
      </c>
    </row>
    <row r="316" spans="1:4" s="3" customFormat="1" ht="15" customHeight="1">
      <c r="A316" s="5">
        <v>8</v>
      </c>
      <c r="B316" s="5" t="s">
        <v>310</v>
      </c>
      <c r="C316" s="5" t="str">
        <f>"周不舍"</f>
        <v>周不舍</v>
      </c>
      <c r="D316" s="7" t="s">
        <v>318</v>
      </c>
    </row>
    <row r="317" spans="1:4" s="3" customFormat="1" ht="15" customHeight="1">
      <c r="A317" s="5">
        <v>9</v>
      </c>
      <c r="B317" s="5" t="s">
        <v>310</v>
      </c>
      <c r="C317" s="5" t="str">
        <f>"刘小燕"</f>
        <v>刘小燕</v>
      </c>
      <c r="D317" s="7" t="s">
        <v>319</v>
      </c>
    </row>
    <row r="318" spans="1:4" s="3" customFormat="1" ht="15" customHeight="1">
      <c r="A318" s="5">
        <v>10</v>
      </c>
      <c r="B318" s="5" t="s">
        <v>310</v>
      </c>
      <c r="C318" s="5" t="str">
        <f>"刘作幸"</f>
        <v>刘作幸</v>
      </c>
      <c r="D318" s="7" t="s">
        <v>320</v>
      </c>
    </row>
    <row r="319" spans="1:4" s="3" customFormat="1" ht="15" customHeight="1">
      <c r="A319" s="5">
        <v>11</v>
      </c>
      <c r="B319" s="5" t="s">
        <v>310</v>
      </c>
      <c r="C319" s="5" t="str">
        <f>"袁艳"</f>
        <v>袁艳</v>
      </c>
      <c r="D319" s="7" t="s">
        <v>321</v>
      </c>
    </row>
    <row r="320" spans="1:4" s="3" customFormat="1" ht="15" customHeight="1">
      <c r="A320" s="5">
        <v>12</v>
      </c>
      <c r="B320" s="5" t="s">
        <v>310</v>
      </c>
      <c r="C320" s="5" t="str">
        <f>"陈海霞"</f>
        <v>陈海霞</v>
      </c>
      <c r="D320" s="7" t="s">
        <v>322</v>
      </c>
    </row>
    <row r="321" spans="1:4" s="3" customFormat="1" ht="15" customHeight="1">
      <c r="A321" s="5">
        <v>13</v>
      </c>
      <c r="B321" s="5" t="s">
        <v>310</v>
      </c>
      <c r="C321" s="5" t="str">
        <f>"谭宇芳"</f>
        <v>谭宇芳</v>
      </c>
      <c r="D321" s="7" t="s">
        <v>323</v>
      </c>
    </row>
    <row r="322" spans="1:4" s="3" customFormat="1" ht="15" customHeight="1">
      <c r="A322" s="5">
        <v>14</v>
      </c>
      <c r="B322" s="5" t="s">
        <v>310</v>
      </c>
      <c r="C322" s="5" t="str">
        <f>"李丹萍"</f>
        <v>李丹萍</v>
      </c>
      <c r="D322" s="7" t="s">
        <v>363</v>
      </c>
    </row>
    <row r="323" spans="1:4" s="3" customFormat="1" ht="15" customHeight="1">
      <c r="A323" s="5">
        <v>15</v>
      </c>
      <c r="B323" s="5" t="s">
        <v>310</v>
      </c>
      <c r="C323" s="5" t="str">
        <f>"罗琼"</f>
        <v>罗琼</v>
      </c>
      <c r="D323" s="7" t="s">
        <v>324</v>
      </c>
    </row>
    <row r="324" spans="1:4" s="3" customFormat="1" ht="15" customHeight="1">
      <c r="A324" s="5">
        <v>16</v>
      </c>
      <c r="B324" s="5" t="s">
        <v>310</v>
      </c>
      <c r="C324" s="5" t="str">
        <f>"罗建宇"</f>
        <v>罗建宇</v>
      </c>
      <c r="D324" s="7" t="s">
        <v>325</v>
      </c>
    </row>
    <row r="325" spans="1:4" s="3" customFormat="1" ht="15" customHeight="1">
      <c r="A325" s="5">
        <v>17</v>
      </c>
      <c r="B325" s="5" t="s">
        <v>310</v>
      </c>
      <c r="C325" s="5" t="str">
        <f>"陈园园"</f>
        <v>陈园园</v>
      </c>
      <c r="D325" s="7" t="s">
        <v>326</v>
      </c>
    </row>
    <row r="326" spans="1:4" s="3" customFormat="1" ht="15" customHeight="1">
      <c r="A326" s="5">
        <v>18</v>
      </c>
      <c r="B326" s="5" t="s">
        <v>310</v>
      </c>
      <c r="C326" s="5" t="str">
        <f>"李阳志"</f>
        <v>李阳志</v>
      </c>
      <c r="D326" s="7" t="s">
        <v>327</v>
      </c>
    </row>
    <row r="327" spans="1:4" s="3" customFormat="1" ht="15" customHeight="1">
      <c r="A327" s="5">
        <v>19</v>
      </c>
      <c r="B327" s="5" t="s">
        <v>310</v>
      </c>
      <c r="C327" s="5" t="str">
        <f>"刘桂华"</f>
        <v>刘桂华</v>
      </c>
      <c r="D327" s="7" t="s">
        <v>328</v>
      </c>
    </row>
    <row r="328" spans="1:4" s="3" customFormat="1" ht="15" customHeight="1">
      <c r="A328" s="5">
        <v>20</v>
      </c>
      <c r="B328" s="5" t="s">
        <v>310</v>
      </c>
      <c r="C328" s="5" t="str">
        <f>"刘延"</f>
        <v>刘延</v>
      </c>
      <c r="D328" s="7" t="s">
        <v>329</v>
      </c>
    </row>
    <row r="329" spans="1:4" s="3" customFormat="1" ht="15" customHeight="1">
      <c r="A329" s="5">
        <v>21</v>
      </c>
      <c r="B329" s="5" t="s">
        <v>310</v>
      </c>
      <c r="C329" s="5" t="str">
        <f>"颜璟"</f>
        <v>颜璟</v>
      </c>
      <c r="D329" s="7" t="s">
        <v>330</v>
      </c>
    </row>
    <row r="330" spans="1:4" s="3" customFormat="1" ht="15" customHeight="1">
      <c r="A330" s="5">
        <v>22</v>
      </c>
      <c r="B330" s="5" t="s">
        <v>310</v>
      </c>
      <c r="C330" s="5" t="str">
        <f>"丁鹏龙"</f>
        <v>丁鹏龙</v>
      </c>
      <c r="D330" s="7" t="s">
        <v>331</v>
      </c>
    </row>
    <row r="331" spans="1:4" s="3" customFormat="1" ht="15" customHeight="1">
      <c r="A331" s="5">
        <v>23</v>
      </c>
      <c r="B331" s="5" t="s">
        <v>310</v>
      </c>
      <c r="C331" s="5" t="str">
        <f>"余蒂"</f>
        <v>余蒂</v>
      </c>
      <c r="D331" s="7" t="s">
        <v>332</v>
      </c>
    </row>
    <row r="332" spans="1:4" s="3" customFormat="1" ht="15" customHeight="1">
      <c r="A332" s="5">
        <v>24</v>
      </c>
      <c r="B332" s="5" t="s">
        <v>310</v>
      </c>
      <c r="C332" s="5" t="str">
        <f>"张小斌"</f>
        <v>张小斌</v>
      </c>
      <c r="D332" s="7" t="s">
        <v>333</v>
      </c>
    </row>
    <row r="333" spans="1:4" s="3" customFormat="1" ht="15" customHeight="1">
      <c r="A333" s="5">
        <v>25</v>
      </c>
      <c r="B333" s="5" t="s">
        <v>310</v>
      </c>
      <c r="C333" s="5" t="str">
        <f>"包利利"</f>
        <v>包利利</v>
      </c>
      <c r="D333" s="7" t="s">
        <v>334</v>
      </c>
    </row>
    <row r="334" spans="1:4" s="3" customFormat="1" ht="15" customHeight="1">
      <c r="A334" s="5">
        <v>26</v>
      </c>
      <c r="B334" s="5" t="s">
        <v>310</v>
      </c>
      <c r="C334" s="5" t="str">
        <f>"陈江豪"</f>
        <v>陈江豪</v>
      </c>
      <c r="D334" s="7" t="s">
        <v>335</v>
      </c>
    </row>
    <row r="335" spans="1:4" s="3" customFormat="1" ht="15" customHeight="1">
      <c r="A335" s="5">
        <v>27</v>
      </c>
      <c r="B335" s="5" t="s">
        <v>310</v>
      </c>
      <c r="C335" s="5" t="str">
        <f>"邱青青"</f>
        <v>邱青青</v>
      </c>
      <c r="D335" s="7" t="s">
        <v>336</v>
      </c>
    </row>
    <row r="336" spans="1:4" s="3" customFormat="1" ht="15" customHeight="1">
      <c r="A336" s="5">
        <v>28</v>
      </c>
      <c r="B336" s="5" t="s">
        <v>310</v>
      </c>
      <c r="C336" s="5" t="str">
        <f>"曾琪"</f>
        <v>曾琪</v>
      </c>
      <c r="D336" s="7" t="s">
        <v>337</v>
      </c>
    </row>
    <row r="337" spans="1:4" s="3" customFormat="1" ht="15" customHeight="1">
      <c r="A337" s="5">
        <v>29</v>
      </c>
      <c r="B337" s="5" t="s">
        <v>310</v>
      </c>
      <c r="C337" s="5" t="str">
        <f>"刘友凤"</f>
        <v>刘友凤</v>
      </c>
      <c r="D337" s="7" t="s">
        <v>338</v>
      </c>
    </row>
    <row r="338" spans="1:4" s="3" customFormat="1" ht="15" customHeight="1">
      <c r="A338" s="5">
        <v>30</v>
      </c>
      <c r="B338" s="5" t="s">
        <v>310</v>
      </c>
      <c r="C338" s="5" t="str">
        <f>"江标"</f>
        <v>江标</v>
      </c>
      <c r="D338" s="7" t="s">
        <v>339</v>
      </c>
    </row>
    <row r="339" spans="1:4" s="3" customFormat="1" ht="15" customHeight="1">
      <c r="A339" s="5">
        <v>31</v>
      </c>
      <c r="B339" s="5" t="s">
        <v>310</v>
      </c>
      <c r="C339" s="5" t="str">
        <f>"谢凤"</f>
        <v>谢凤</v>
      </c>
      <c r="D339" s="7" t="s">
        <v>340</v>
      </c>
    </row>
    <row r="340" spans="1:4" s="3" customFormat="1" ht="15" customHeight="1">
      <c r="A340" s="5">
        <v>32</v>
      </c>
      <c r="B340" s="5" t="s">
        <v>310</v>
      </c>
      <c r="C340" s="5" t="str">
        <f>"游沙"</f>
        <v>游沙</v>
      </c>
      <c r="D340" s="7" t="s">
        <v>341</v>
      </c>
    </row>
    <row r="341" spans="1:4" s="3" customFormat="1" ht="15" customHeight="1">
      <c r="A341" s="5">
        <v>33</v>
      </c>
      <c r="B341" s="5" t="s">
        <v>310</v>
      </c>
      <c r="C341" s="5" t="str">
        <f>"王梨梨"</f>
        <v>王梨梨</v>
      </c>
      <c r="D341" s="7" t="s">
        <v>342</v>
      </c>
    </row>
    <row r="342" spans="1:4" s="3" customFormat="1" ht="15" customHeight="1">
      <c r="A342" s="5">
        <v>34</v>
      </c>
      <c r="B342" s="5" t="s">
        <v>310</v>
      </c>
      <c r="C342" s="5" t="str">
        <f>"罗婷婷"</f>
        <v>罗婷婷</v>
      </c>
      <c r="D342" s="7" t="s">
        <v>343</v>
      </c>
    </row>
    <row r="343" spans="1:4" s="3" customFormat="1" ht="15" customHeight="1">
      <c r="A343" s="5">
        <v>35</v>
      </c>
      <c r="B343" s="5" t="s">
        <v>310</v>
      </c>
      <c r="C343" s="5" t="str">
        <f>"陈芳"</f>
        <v>陈芳</v>
      </c>
      <c r="D343" s="7" t="s">
        <v>344</v>
      </c>
    </row>
    <row r="344" spans="1:4" s="3" customFormat="1" ht="15" customHeight="1">
      <c r="A344" s="5">
        <v>36</v>
      </c>
      <c r="B344" s="5" t="s">
        <v>310</v>
      </c>
      <c r="C344" s="5" t="str">
        <f>"陈有智"</f>
        <v>陈有智</v>
      </c>
      <c r="D344" s="7" t="s">
        <v>345</v>
      </c>
    </row>
    <row r="345" spans="1:4" s="3" customFormat="1" ht="15" customHeight="1">
      <c r="A345" s="5">
        <v>37</v>
      </c>
      <c r="B345" s="5" t="s">
        <v>310</v>
      </c>
      <c r="C345" s="5" t="str">
        <f>"杨瑶瑶"</f>
        <v>杨瑶瑶</v>
      </c>
      <c r="D345" s="7" t="s">
        <v>346</v>
      </c>
    </row>
    <row r="346" spans="1:4" s="3" customFormat="1" ht="15" customHeight="1">
      <c r="A346" s="5">
        <v>38</v>
      </c>
      <c r="B346" s="5" t="s">
        <v>310</v>
      </c>
      <c r="C346" s="5" t="str">
        <f>"樊艳兰"</f>
        <v>樊艳兰</v>
      </c>
      <c r="D346" s="7" t="s">
        <v>347</v>
      </c>
    </row>
    <row r="347" spans="1:4" s="3" customFormat="1" ht="15" customHeight="1">
      <c r="A347" s="5">
        <v>39</v>
      </c>
      <c r="B347" s="5" t="s">
        <v>310</v>
      </c>
      <c r="C347" s="5" t="str">
        <f>"刘妙芝"</f>
        <v>刘妙芝</v>
      </c>
      <c r="D347" s="7" t="s">
        <v>348</v>
      </c>
    </row>
    <row r="348" spans="1:4" s="3" customFormat="1" ht="15" customHeight="1">
      <c r="A348" s="5">
        <v>40</v>
      </c>
      <c r="B348" s="5" t="s">
        <v>310</v>
      </c>
      <c r="C348" s="5" t="str">
        <f>"阳思梦"</f>
        <v>阳思梦</v>
      </c>
      <c r="D348" s="7" t="s">
        <v>349</v>
      </c>
    </row>
    <row r="349" spans="1:4" s="3" customFormat="1" ht="15" customHeight="1">
      <c r="A349" s="5">
        <v>41</v>
      </c>
      <c r="B349" s="5" t="s">
        <v>310</v>
      </c>
      <c r="C349" s="5" t="str">
        <f>"陈蓉旭"</f>
        <v>陈蓉旭</v>
      </c>
      <c r="D349" s="7" t="s">
        <v>350</v>
      </c>
    </row>
    <row r="350" spans="1:4" s="3" customFormat="1" ht="15" customHeight="1">
      <c r="A350" s="5">
        <v>42</v>
      </c>
      <c r="B350" s="5" t="s">
        <v>310</v>
      </c>
      <c r="C350" s="5" t="str">
        <f>"文慧"</f>
        <v>文慧</v>
      </c>
      <c r="D350" s="7" t="s">
        <v>351</v>
      </c>
    </row>
    <row r="351" spans="1:4" s="3" customFormat="1" ht="15" customHeight="1">
      <c r="A351" s="5">
        <v>43</v>
      </c>
      <c r="B351" s="5" t="s">
        <v>310</v>
      </c>
      <c r="C351" s="5" t="str">
        <f>"施彬"</f>
        <v>施彬</v>
      </c>
      <c r="D351" s="7" t="s">
        <v>352</v>
      </c>
    </row>
    <row r="352" spans="1:4" s="3" customFormat="1" ht="15" customHeight="1">
      <c r="A352" s="5">
        <v>44</v>
      </c>
      <c r="B352" s="5" t="s">
        <v>310</v>
      </c>
      <c r="C352" s="5" t="str">
        <f>"刘露露"</f>
        <v>刘露露</v>
      </c>
      <c r="D352" s="7" t="s">
        <v>364</v>
      </c>
    </row>
    <row r="353" spans="1:4" s="3" customFormat="1" ht="15" customHeight="1">
      <c r="A353" s="5">
        <v>45</v>
      </c>
      <c r="B353" s="5" t="s">
        <v>310</v>
      </c>
      <c r="C353" s="5" t="str">
        <f>"单鸿鹂"</f>
        <v>单鸿鹂</v>
      </c>
      <c r="D353" s="7" t="s">
        <v>365</v>
      </c>
    </row>
    <row r="354" spans="1:4" s="3" customFormat="1" ht="15" customHeight="1">
      <c r="A354" s="5">
        <v>46</v>
      </c>
      <c r="B354" s="5" t="s">
        <v>310</v>
      </c>
      <c r="C354" s="5" t="str">
        <f>"李志东"</f>
        <v>李志东</v>
      </c>
      <c r="D354" s="7" t="s">
        <v>353</v>
      </c>
    </row>
    <row r="355" spans="1:4" s="3" customFormat="1" ht="15" customHeight="1">
      <c r="A355" s="5">
        <v>47</v>
      </c>
      <c r="B355" s="5" t="s">
        <v>310</v>
      </c>
      <c r="C355" s="5" t="str">
        <f>"张世江"</f>
        <v>张世江</v>
      </c>
      <c r="D355" s="7" t="s">
        <v>354</v>
      </c>
    </row>
    <row r="356" spans="1:4" s="3" customFormat="1" ht="15" customHeight="1">
      <c r="A356" s="5">
        <v>48</v>
      </c>
      <c r="B356" s="5" t="s">
        <v>310</v>
      </c>
      <c r="C356" s="5" t="str">
        <f>"李佳慧"</f>
        <v>李佳慧</v>
      </c>
      <c r="D356" s="7" t="s">
        <v>355</v>
      </c>
    </row>
    <row r="357" spans="1:4" s="3" customFormat="1" ht="15" customHeight="1">
      <c r="A357" s="5">
        <v>49</v>
      </c>
      <c r="B357" s="5" t="s">
        <v>310</v>
      </c>
      <c r="C357" s="5" t="str">
        <f>"贾进"</f>
        <v>贾进</v>
      </c>
      <c r="D357" s="7" t="s">
        <v>356</v>
      </c>
    </row>
    <row r="358" spans="1:4" s="3" customFormat="1" ht="15" customHeight="1">
      <c r="A358" s="5">
        <v>50</v>
      </c>
      <c r="B358" s="5" t="s">
        <v>310</v>
      </c>
      <c r="C358" s="5" t="str">
        <f>"龙琴琴"</f>
        <v>龙琴琴</v>
      </c>
      <c r="D358" s="7" t="s">
        <v>357</v>
      </c>
    </row>
    <row r="359" spans="1:4" s="3" customFormat="1" ht="15" customHeight="1">
      <c r="A359" s="5">
        <v>51</v>
      </c>
      <c r="B359" s="5" t="s">
        <v>310</v>
      </c>
      <c r="C359" s="5" t="str">
        <f>"杨可"</f>
        <v>杨可</v>
      </c>
      <c r="D359" s="7" t="s">
        <v>358</v>
      </c>
    </row>
    <row r="360" spans="1:4" s="3" customFormat="1" ht="15" customHeight="1">
      <c r="A360" s="5">
        <v>52</v>
      </c>
      <c r="B360" s="5" t="s">
        <v>310</v>
      </c>
      <c r="C360" s="5" t="str">
        <f>"成晨"</f>
        <v>成晨</v>
      </c>
      <c r="D360" s="7" t="s">
        <v>359</v>
      </c>
    </row>
    <row r="361" spans="1:4" s="3" customFormat="1" ht="15" customHeight="1">
      <c r="A361" s="5">
        <v>53</v>
      </c>
      <c r="B361" s="5" t="s">
        <v>310</v>
      </c>
      <c r="C361" s="5" t="str">
        <f>"尹佳慧"</f>
        <v>尹佳慧</v>
      </c>
      <c r="D361" s="7" t="s">
        <v>360</v>
      </c>
    </row>
    <row r="362" spans="1:4" s="3" customFormat="1" ht="15" customHeight="1">
      <c r="A362" s="5">
        <v>54</v>
      </c>
      <c r="B362" s="5" t="s">
        <v>310</v>
      </c>
      <c r="C362" s="5" t="str">
        <f>"钟漫"</f>
        <v>钟漫</v>
      </c>
      <c r="D362" s="7" t="s">
        <v>361</v>
      </c>
    </row>
    <row r="363" spans="1:4" s="3" customFormat="1" ht="15" customHeight="1">
      <c r="A363" s="5">
        <v>55</v>
      </c>
      <c r="B363" s="5" t="s">
        <v>310</v>
      </c>
      <c r="C363" s="5" t="str">
        <f>"尹思"</f>
        <v>尹思</v>
      </c>
      <c r="D363" s="7" t="s">
        <v>362</v>
      </c>
    </row>
    <row r="364" spans="1:4" s="3" customFormat="1" ht="15" customHeight="1">
      <c r="A364" s="5">
        <v>56</v>
      </c>
      <c r="B364" s="5" t="s">
        <v>310</v>
      </c>
      <c r="C364" s="5" t="str">
        <f>"单佳琪"</f>
        <v>单佳琪</v>
      </c>
      <c r="D364" s="7" t="s">
        <v>366</v>
      </c>
    </row>
    <row r="365" spans="1:4" s="3" customFormat="1" ht="15" customHeight="1">
      <c r="A365" s="5">
        <v>57</v>
      </c>
      <c r="B365" s="5" t="s">
        <v>310</v>
      </c>
      <c r="C365" s="5" t="str">
        <f>"周婷"</f>
        <v>周婷</v>
      </c>
      <c r="D365" s="7" t="s">
        <v>367</v>
      </c>
    </row>
    <row r="366" spans="1:4" s="3" customFormat="1" ht="15" customHeight="1">
      <c r="A366" s="5">
        <v>58</v>
      </c>
      <c r="B366" s="5" t="s">
        <v>310</v>
      </c>
      <c r="C366" s="5" t="str">
        <f>"龚春霞"</f>
        <v>龚春霞</v>
      </c>
      <c r="D366" s="7" t="s">
        <v>368</v>
      </c>
    </row>
    <row r="367" spans="1:4" s="3" customFormat="1" ht="15" customHeight="1">
      <c r="A367" s="5">
        <v>59</v>
      </c>
      <c r="B367" s="5" t="s">
        <v>310</v>
      </c>
      <c r="C367" s="5" t="str">
        <f>"谢秋月"</f>
        <v>谢秋月</v>
      </c>
      <c r="D367" s="7" t="s">
        <v>369</v>
      </c>
    </row>
    <row r="368" spans="1:4" s="3" customFormat="1" ht="15" customHeight="1">
      <c r="A368" s="5"/>
      <c r="B368" s="5"/>
      <c r="C368" s="5"/>
      <c r="D368" s="7"/>
    </row>
    <row r="369" spans="1:4" s="3" customFormat="1" ht="15" customHeight="1">
      <c r="A369" s="5">
        <v>1</v>
      </c>
      <c r="B369" s="5" t="s">
        <v>370</v>
      </c>
      <c r="C369" s="5" t="str">
        <f>"严纯增"</f>
        <v>严纯增</v>
      </c>
      <c r="D369" s="7" t="s">
        <v>377</v>
      </c>
    </row>
    <row r="370" spans="1:4" s="3" customFormat="1" ht="15" customHeight="1">
      <c r="A370" s="5">
        <v>2</v>
      </c>
      <c r="B370" s="5" t="s">
        <v>370</v>
      </c>
      <c r="C370" s="5" t="str">
        <f>"谭继刚"</f>
        <v>谭继刚</v>
      </c>
      <c r="D370" s="7" t="s">
        <v>371</v>
      </c>
    </row>
    <row r="371" spans="1:4" s="3" customFormat="1" ht="15" customHeight="1">
      <c r="A371" s="5">
        <v>3</v>
      </c>
      <c r="B371" s="5" t="s">
        <v>370</v>
      </c>
      <c r="C371" s="5" t="str">
        <f>"丁鹏"</f>
        <v>丁鹏</v>
      </c>
      <c r="D371" s="7" t="s">
        <v>372</v>
      </c>
    </row>
    <row r="372" spans="1:4" s="3" customFormat="1" ht="15" customHeight="1">
      <c r="A372" s="5">
        <v>4</v>
      </c>
      <c r="B372" s="5" t="s">
        <v>370</v>
      </c>
      <c r="C372" s="5" t="str">
        <f>"黄革辉"</f>
        <v>黄革辉</v>
      </c>
      <c r="D372" s="7" t="s">
        <v>373</v>
      </c>
    </row>
    <row r="373" spans="1:4" s="3" customFormat="1" ht="15" customHeight="1">
      <c r="A373" s="5">
        <v>5</v>
      </c>
      <c r="B373" s="5" t="s">
        <v>370</v>
      </c>
      <c r="C373" s="5" t="str">
        <f>"罗志伟"</f>
        <v>罗志伟</v>
      </c>
      <c r="D373" s="7" t="s">
        <v>374</v>
      </c>
    </row>
    <row r="374" spans="1:4" s="3" customFormat="1" ht="15" customHeight="1">
      <c r="A374" s="5">
        <v>6</v>
      </c>
      <c r="B374" s="5" t="s">
        <v>370</v>
      </c>
      <c r="C374" s="5" t="str">
        <f>"荣仙龙"</f>
        <v>荣仙龙</v>
      </c>
      <c r="D374" s="7" t="s">
        <v>378</v>
      </c>
    </row>
    <row r="375" spans="1:4" s="3" customFormat="1" ht="15" customHeight="1">
      <c r="A375" s="5">
        <v>7</v>
      </c>
      <c r="B375" s="5" t="s">
        <v>370</v>
      </c>
      <c r="C375" s="5" t="str">
        <f>"周鑫"</f>
        <v>周鑫</v>
      </c>
      <c r="D375" s="7" t="s">
        <v>375</v>
      </c>
    </row>
    <row r="376" spans="1:4" s="3" customFormat="1" ht="15" customHeight="1">
      <c r="A376" s="5">
        <v>8</v>
      </c>
      <c r="B376" s="5" t="s">
        <v>370</v>
      </c>
      <c r="C376" s="5" t="str">
        <f>"夏宏"</f>
        <v>夏宏</v>
      </c>
      <c r="D376" s="7" t="s">
        <v>376</v>
      </c>
    </row>
    <row r="377" spans="1:4" s="3" customFormat="1" ht="15" customHeight="1">
      <c r="A377" s="5">
        <v>9</v>
      </c>
      <c r="B377" s="5" t="s">
        <v>370</v>
      </c>
      <c r="C377" s="5" t="str">
        <f>"丁子杨"</f>
        <v>丁子杨</v>
      </c>
      <c r="D377" s="7" t="s">
        <v>379</v>
      </c>
    </row>
    <row r="378" spans="1:4" s="3" customFormat="1" ht="15" customHeight="1">
      <c r="A378" s="5">
        <v>10</v>
      </c>
      <c r="B378" s="5" t="s">
        <v>370</v>
      </c>
      <c r="C378" s="5" t="str">
        <f>"周伟"</f>
        <v>周伟</v>
      </c>
      <c r="D378" s="7" t="s">
        <v>380</v>
      </c>
    </row>
    <row r="379" spans="1:4" s="3" customFormat="1" ht="15" customHeight="1">
      <c r="A379" s="5"/>
      <c r="B379" s="5"/>
      <c r="C379" s="5"/>
      <c r="D379" s="7"/>
    </row>
    <row r="380" spans="1:4" s="3" customFormat="1" ht="15" customHeight="1">
      <c r="A380" s="5">
        <v>1</v>
      </c>
      <c r="B380" s="5" t="s">
        <v>381</v>
      </c>
      <c r="C380" s="5" t="str">
        <f>"陈芳芳"</f>
        <v>陈芳芳</v>
      </c>
      <c r="D380" s="7" t="s">
        <v>382</v>
      </c>
    </row>
    <row r="381" spans="1:4" s="3" customFormat="1" ht="15" customHeight="1">
      <c r="A381" s="5">
        <v>2</v>
      </c>
      <c r="B381" s="5" t="s">
        <v>381</v>
      </c>
      <c r="C381" s="5" t="str">
        <f>"杨莉"</f>
        <v>杨莉</v>
      </c>
      <c r="D381" s="7" t="s">
        <v>383</v>
      </c>
    </row>
    <row r="382" spans="1:4" s="3" customFormat="1" ht="15" customHeight="1">
      <c r="A382" s="5">
        <v>3</v>
      </c>
      <c r="B382" s="5" t="s">
        <v>381</v>
      </c>
      <c r="C382" s="5" t="str">
        <f>"谭金黎"</f>
        <v>谭金黎</v>
      </c>
      <c r="D382" s="7" t="s">
        <v>384</v>
      </c>
    </row>
    <row r="383" spans="1:4" s="3" customFormat="1" ht="15" customHeight="1">
      <c r="A383" s="5">
        <v>4</v>
      </c>
      <c r="B383" s="5" t="s">
        <v>381</v>
      </c>
      <c r="C383" s="5" t="str">
        <f>"单芳"</f>
        <v>单芳</v>
      </c>
      <c r="D383" s="7" t="s">
        <v>385</v>
      </c>
    </row>
    <row r="384" spans="1:4" s="3" customFormat="1" ht="15" customHeight="1">
      <c r="A384" s="5">
        <v>5</v>
      </c>
      <c r="B384" s="5" t="s">
        <v>381</v>
      </c>
      <c r="C384" s="5" t="str">
        <f>"阳琳"</f>
        <v>阳琳</v>
      </c>
      <c r="D384" s="7" t="s">
        <v>387</v>
      </c>
    </row>
    <row r="385" spans="1:4" s="3" customFormat="1" ht="15" customHeight="1">
      <c r="A385" s="5">
        <v>6</v>
      </c>
      <c r="B385" s="5" t="s">
        <v>381</v>
      </c>
      <c r="C385" s="5" t="str">
        <f>"陈佳"</f>
        <v>陈佳</v>
      </c>
      <c r="D385" s="7" t="s">
        <v>386</v>
      </c>
    </row>
    <row r="386" spans="1:4" s="3" customFormat="1" ht="15" customHeight="1"/>
    <row r="387" spans="1:4" s="3" customFormat="1" ht="15" customHeight="1">
      <c r="A387" s="2">
        <v>1</v>
      </c>
      <c r="B387" s="1" t="s">
        <v>388</v>
      </c>
      <c r="C387" s="2" t="str">
        <f>"邓巍芳"</f>
        <v>邓巍芳</v>
      </c>
      <c r="D387" s="1" t="s">
        <v>389</v>
      </c>
    </row>
    <row r="388" spans="1:4" s="3" customFormat="1" ht="15" customHeight="1">
      <c r="A388" s="2">
        <v>2</v>
      </c>
      <c r="B388" s="1" t="s">
        <v>388</v>
      </c>
      <c r="C388" s="2" t="str">
        <f>"谭邹连"</f>
        <v>谭邹连</v>
      </c>
      <c r="D388" s="1" t="s">
        <v>390</v>
      </c>
    </row>
    <row r="389" spans="1:4" s="3" customFormat="1" ht="15" customHeight="1">
      <c r="A389" s="2">
        <v>3</v>
      </c>
      <c r="B389" s="1" t="s">
        <v>388</v>
      </c>
      <c r="C389" s="2" t="str">
        <f>"谭小洁"</f>
        <v>谭小洁</v>
      </c>
      <c r="D389" s="1" t="s">
        <v>391</v>
      </c>
    </row>
    <row r="390" spans="1:4" s="3" customFormat="1" ht="15" customHeight="1">
      <c r="A390" s="2">
        <v>4</v>
      </c>
      <c r="B390" s="1" t="s">
        <v>388</v>
      </c>
      <c r="C390" s="2" t="str">
        <f>"颜瑜慧"</f>
        <v>颜瑜慧</v>
      </c>
      <c r="D390" s="1" t="s">
        <v>392</v>
      </c>
    </row>
    <row r="391" spans="1:4" s="3" customFormat="1" ht="15" customHeight="1">
      <c r="A391" s="2">
        <v>5</v>
      </c>
      <c r="B391" s="1" t="s">
        <v>388</v>
      </c>
      <c r="C391" s="2" t="str">
        <f>"荣玲"</f>
        <v>荣玲</v>
      </c>
      <c r="D391" s="1" t="s">
        <v>393</v>
      </c>
    </row>
    <row r="392" spans="1:4" s="3" customFormat="1" ht="15" customHeight="1">
      <c r="A392" s="2">
        <v>6</v>
      </c>
      <c r="B392" s="1" t="s">
        <v>388</v>
      </c>
      <c r="C392" s="2" t="str">
        <f>"贺艳艳"</f>
        <v>贺艳艳</v>
      </c>
      <c r="D392" s="1" t="s">
        <v>394</v>
      </c>
    </row>
    <row r="393" spans="1:4" s="3" customFormat="1" ht="15" customHeight="1">
      <c r="A393" s="2">
        <v>7</v>
      </c>
      <c r="B393" s="1" t="s">
        <v>388</v>
      </c>
      <c r="C393" s="2" t="str">
        <f>"刘彦"</f>
        <v>刘彦</v>
      </c>
      <c r="D393" s="1" t="s">
        <v>395</v>
      </c>
    </row>
    <row r="394" spans="1:4" s="3" customFormat="1" ht="15" customHeight="1">
      <c r="A394" s="2">
        <v>8</v>
      </c>
      <c r="B394" s="1" t="s">
        <v>388</v>
      </c>
      <c r="C394" s="2" t="str">
        <f>"谢小小"</f>
        <v>谢小小</v>
      </c>
      <c r="D394" s="1" t="s">
        <v>443</v>
      </c>
    </row>
    <row r="395" spans="1:4" s="3" customFormat="1" ht="15" customHeight="1">
      <c r="A395" s="2">
        <v>9</v>
      </c>
      <c r="B395" s="1" t="s">
        <v>388</v>
      </c>
      <c r="C395" s="2" t="str">
        <f>"李娜"</f>
        <v>李娜</v>
      </c>
      <c r="D395" s="1" t="s">
        <v>396</v>
      </c>
    </row>
    <row r="396" spans="1:4" s="3" customFormat="1" ht="15" customHeight="1">
      <c r="A396" s="2">
        <v>10</v>
      </c>
      <c r="B396" s="1" t="s">
        <v>388</v>
      </c>
      <c r="C396" s="2" t="str">
        <f>"郭蕴能"</f>
        <v>郭蕴能</v>
      </c>
      <c r="D396" s="1" t="s">
        <v>397</v>
      </c>
    </row>
    <row r="397" spans="1:4" s="3" customFormat="1" ht="15" customHeight="1">
      <c r="A397" s="2">
        <v>11</v>
      </c>
      <c r="B397" s="1" t="s">
        <v>388</v>
      </c>
      <c r="C397" s="2" t="str">
        <f>"蔡钰洁"</f>
        <v>蔡钰洁</v>
      </c>
      <c r="D397" s="1" t="s">
        <v>398</v>
      </c>
    </row>
    <row r="398" spans="1:4" s="3" customFormat="1" ht="15" customHeight="1">
      <c r="A398" s="2">
        <v>12</v>
      </c>
      <c r="B398" s="1" t="s">
        <v>388</v>
      </c>
      <c r="C398" s="2" t="str">
        <f>"贺潇"</f>
        <v>贺潇</v>
      </c>
      <c r="D398" s="1" t="s">
        <v>399</v>
      </c>
    </row>
    <row r="399" spans="1:4" s="3" customFormat="1" ht="15" customHeight="1">
      <c r="A399" s="2">
        <v>13</v>
      </c>
      <c r="B399" s="1" t="s">
        <v>388</v>
      </c>
      <c r="C399" s="2" t="str">
        <f>"吴飞"</f>
        <v>吴飞</v>
      </c>
      <c r="D399" s="1" t="s">
        <v>400</v>
      </c>
    </row>
    <row r="400" spans="1:4" s="3" customFormat="1" ht="15" customHeight="1">
      <c r="A400" s="2">
        <v>14</v>
      </c>
      <c r="B400" s="1" t="s">
        <v>388</v>
      </c>
      <c r="C400" s="2" t="str">
        <f>"李子芳"</f>
        <v>李子芳</v>
      </c>
      <c r="D400" s="1" t="s">
        <v>444</v>
      </c>
    </row>
    <row r="401" spans="1:4" s="3" customFormat="1" ht="15" customHeight="1">
      <c r="A401" s="2">
        <v>15</v>
      </c>
      <c r="B401" s="1" t="s">
        <v>388</v>
      </c>
      <c r="C401" s="2" t="str">
        <f>"武怡希"</f>
        <v>武怡希</v>
      </c>
      <c r="D401" s="1" t="s">
        <v>401</v>
      </c>
    </row>
    <row r="402" spans="1:4" s="3" customFormat="1" ht="15" customHeight="1">
      <c r="A402" s="2">
        <v>16</v>
      </c>
      <c r="B402" s="1" t="s">
        <v>388</v>
      </c>
      <c r="C402" s="2" t="str">
        <f>"单柏花"</f>
        <v>单柏花</v>
      </c>
      <c r="D402" s="1" t="s">
        <v>402</v>
      </c>
    </row>
    <row r="403" spans="1:4" s="3" customFormat="1" ht="15" customHeight="1">
      <c r="A403" s="2">
        <v>17</v>
      </c>
      <c r="B403" s="1" t="s">
        <v>388</v>
      </c>
      <c r="C403" s="2" t="str">
        <f>"龙凤"</f>
        <v>龙凤</v>
      </c>
      <c r="D403" s="1" t="s">
        <v>403</v>
      </c>
    </row>
    <row r="404" spans="1:4" s="3" customFormat="1" ht="15" customHeight="1">
      <c r="A404" s="2">
        <v>18</v>
      </c>
      <c r="B404" s="1" t="s">
        <v>388</v>
      </c>
      <c r="C404" s="2" t="str">
        <f>"颜灵玉"</f>
        <v>颜灵玉</v>
      </c>
      <c r="D404" s="1" t="s">
        <v>404</v>
      </c>
    </row>
    <row r="405" spans="1:4" s="3" customFormat="1" ht="15" customHeight="1">
      <c r="A405" s="2">
        <v>19</v>
      </c>
      <c r="B405" s="1" t="s">
        <v>388</v>
      </c>
      <c r="C405" s="2" t="str">
        <f>"单炼辉"</f>
        <v>单炼辉</v>
      </c>
      <c r="D405" s="1" t="s">
        <v>405</v>
      </c>
    </row>
    <row r="406" spans="1:4" s="3" customFormat="1" ht="15" customHeight="1">
      <c r="A406" s="2">
        <v>20</v>
      </c>
      <c r="B406" s="1" t="s">
        <v>388</v>
      </c>
      <c r="C406" s="2" t="str">
        <f>"谢晓芳"</f>
        <v>谢晓芳</v>
      </c>
      <c r="D406" s="1" t="s">
        <v>406</v>
      </c>
    </row>
    <row r="407" spans="1:4" s="3" customFormat="1" ht="15" customHeight="1">
      <c r="A407" s="2">
        <v>21</v>
      </c>
      <c r="B407" s="1" t="s">
        <v>388</v>
      </c>
      <c r="C407" s="2" t="str">
        <f>"刘春霞"</f>
        <v>刘春霞</v>
      </c>
      <c r="D407" s="1" t="s">
        <v>407</v>
      </c>
    </row>
    <row r="408" spans="1:4" s="3" customFormat="1" ht="15" customHeight="1">
      <c r="A408" s="2">
        <v>22</v>
      </c>
      <c r="B408" s="1" t="s">
        <v>388</v>
      </c>
      <c r="C408" s="2" t="str">
        <f>"刘庆"</f>
        <v>刘庆</v>
      </c>
      <c r="D408" s="1" t="s">
        <v>408</v>
      </c>
    </row>
    <row r="409" spans="1:4" s="3" customFormat="1" ht="15" customHeight="1">
      <c r="A409" s="2">
        <v>23</v>
      </c>
      <c r="B409" s="1" t="s">
        <v>388</v>
      </c>
      <c r="C409" s="2" t="str">
        <f>"谭凤"</f>
        <v>谭凤</v>
      </c>
      <c r="D409" s="1" t="s">
        <v>409</v>
      </c>
    </row>
    <row r="410" spans="1:4" s="3" customFormat="1" ht="15" customHeight="1">
      <c r="A410" s="2">
        <v>24</v>
      </c>
      <c r="B410" s="1" t="s">
        <v>388</v>
      </c>
      <c r="C410" s="2" t="str">
        <f>"谭慧"</f>
        <v>谭慧</v>
      </c>
      <c r="D410" s="1" t="s">
        <v>410</v>
      </c>
    </row>
    <row r="411" spans="1:4" s="3" customFormat="1" ht="15" customHeight="1">
      <c r="A411" s="2">
        <v>25</v>
      </c>
      <c r="B411" s="1" t="s">
        <v>388</v>
      </c>
      <c r="C411" s="2" t="str">
        <f>"蔡喜娇"</f>
        <v>蔡喜娇</v>
      </c>
      <c r="D411" s="1" t="s">
        <v>411</v>
      </c>
    </row>
    <row r="412" spans="1:4" s="3" customFormat="1" ht="15" customHeight="1">
      <c r="A412" s="2">
        <v>26</v>
      </c>
      <c r="B412" s="1" t="s">
        <v>388</v>
      </c>
      <c r="C412" s="2" t="str">
        <f>"刘玲玉"</f>
        <v>刘玲玉</v>
      </c>
      <c r="D412" s="1" t="s">
        <v>412</v>
      </c>
    </row>
    <row r="413" spans="1:4" s="3" customFormat="1" ht="15" customHeight="1">
      <c r="A413" s="2">
        <v>27</v>
      </c>
      <c r="B413" s="1" t="s">
        <v>388</v>
      </c>
      <c r="C413" s="2" t="str">
        <f>"张艳香"</f>
        <v>张艳香</v>
      </c>
      <c r="D413" s="1" t="s">
        <v>413</v>
      </c>
    </row>
    <row r="414" spans="1:4" s="3" customFormat="1" ht="15" customHeight="1">
      <c r="A414" s="2">
        <v>28</v>
      </c>
      <c r="B414" s="1" t="s">
        <v>388</v>
      </c>
      <c r="C414" s="2" t="str">
        <f>"艾琳婧"</f>
        <v>艾琳婧</v>
      </c>
      <c r="D414" s="1" t="s">
        <v>414</v>
      </c>
    </row>
    <row r="415" spans="1:4" s="3" customFormat="1" ht="15" customHeight="1">
      <c r="A415" s="2">
        <v>29</v>
      </c>
      <c r="B415" s="1" t="s">
        <v>388</v>
      </c>
      <c r="C415" s="2" t="str">
        <f>"欧阳晓松"</f>
        <v>欧阳晓松</v>
      </c>
      <c r="D415" s="1" t="s">
        <v>415</v>
      </c>
    </row>
    <row r="416" spans="1:4" s="3" customFormat="1" ht="15" customHeight="1">
      <c r="A416" s="2">
        <v>30</v>
      </c>
      <c r="B416" s="1" t="s">
        <v>388</v>
      </c>
      <c r="C416" s="2" t="str">
        <f>"杨麦兰"</f>
        <v>杨麦兰</v>
      </c>
      <c r="D416" s="1" t="s">
        <v>416</v>
      </c>
    </row>
    <row r="417" spans="1:4" s="3" customFormat="1" ht="15" customHeight="1">
      <c r="A417" s="2">
        <v>31</v>
      </c>
      <c r="B417" s="1" t="s">
        <v>388</v>
      </c>
      <c r="C417" s="2" t="str">
        <f>"蔡利平"</f>
        <v>蔡利平</v>
      </c>
      <c r="D417" s="1" t="s">
        <v>417</v>
      </c>
    </row>
    <row r="418" spans="1:4" s="3" customFormat="1" ht="15" customHeight="1">
      <c r="A418" s="2">
        <v>32</v>
      </c>
      <c r="B418" s="1" t="s">
        <v>388</v>
      </c>
      <c r="C418" s="2" t="str">
        <f>"曾幸华"</f>
        <v>曾幸华</v>
      </c>
      <c r="D418" s="1" t="s">
        <v>418</v>
      </c>
    </row>
    <row r="419" spans="1:4" s="3" customFormat="1" ht="15" customHeight="1">
      <c r="A419" s="2">
        <v>33</v>
      </c>
      <c r="B419" s="1" t="s">
        <v>388</v>
      </c>
      <c r="C419" s="2" t="str">
        <f>"王亚庆"</f>
        <v>王亚庆</v>
      </c>
      <c r="D419" s="1" t="s">
        <v>419</v>
      </c>
    </row>
    <row r="420" spans="1:4" s="3" customFormat="1" ht="15" customHeight="1">
      <c r="A420" s="2">
        <v>34</v>
      </c>
      <c r="B420" s="1" t="s">
        <v>388</v>
      </c>
      <c r="C420" s="2" t="str">
        <f>"赵晨"</f>
        <v>赵晨</v>
      </c>
      <c r="D420" s="1" t="s">
        <v>420</v>
      </c>
    </row>
    <row r="421" spans="1:4" s="3" customFormat="1" ht="15" customHeight="1">
      <c r="A421" s="2">
        <v>35</v>
      </c>
      <c r="B421" s="1" t="s">
        <v>388</v>
      </c>
      <c r="C421" s="2" t="str">
        <f>"易赛男"</f>
        <v>易赛男</v>
      </c>
      <c r="D421" s="1" t="s">
        <v>421</v>
      </c>
    </row>
    <row r="422" spans="1:4" s="3" customFormat="1" ht="15" customHeight="1">
      <c r="A422" s="2">
        <v>36</v>
      </c>
      <c r="B422" s="1" t="s">
        <v>388</v>
      </c>
      <c r="C422" s="2" t="str">
        <f>"欧阳熠"</f>
        <v>欧阳熠</v>
      </c>
      <c r="D422" s="1" t="s">
        <v>422</v>
      </c>
    </row>
    <row r="423" spans="1:4" s="3" customFormat="1" ht="15" customHeight="1">
      <c r="A423" s="2">
        <v>37</v>
      </c>
      <c r="B423" s="1" t="s">
        <v>388</v>
      </c>
      <c r="C423" s="2" t="str">
        <f>"谭湘婷"</f>
        <v>谭湘婷</v>
      </c>
      <c r="D423" s="1" t="s">
        <v>423</v>
      </c>
    </row>
    <row r="424" spans="1:4" s="3" customFormat="1" ht="15" customHeight="1">
      <c r="A424" s="2">
        <v>38</v>
      </c>
      <c r="B424" s="1" t="s">
        <v>388</v>
      </c>
      <c r="C424" s="2" t="str">
        <f>"易芙蓉"</f>
        <v>易芙蓉</v>
      </c>
      <c r="D424" s="1" t="s">
        <v>424</v>
      </c>
    </row>
    <row r="425" spans="1:4" s="3" customFormat="1" ht="15" customHeight="1">
      <c r="A425" s="2">
        <v>39</v>
      </c>
      <c r="B425" s="1" t="s">
        <v>388</v>
      </c>
      <c r="C425" s="2" t="str">
        <f>"刘利云"</f>
        <v>刘利云</v>
      </c>
      <c r="D425" s="1" t="s">
        <v>425</v>
      </c>
    </row>
    <row r="426" spans="1:4" s="3" customFormat="1" ht="15" customHeight="1">
      <c r="A426" s="2">
        <v>40</v>
      </c>
      <c r="B426" s="1" t="s">
        <v>388</v>
      </c>
      <c r="C426" s="2" t="str">
        <f>"邓一春"</f>
        <v>邓一春</v>
      </c>
      <c r="D426" s="1" t="s">
        <v>426</v>
      </c>
    </row>
    <row r="427" spans="1:4" s="3" customFormat="1" ht="15" customHeight="1">
      <c r="A427" s="2">
        <v>41</v>
      </c>
      <c r="B427" s="1" t="s">
        <v>388</v>
      </c>
      <c r="C427" s="2" t="str">
        <f>"黄江"</f>
        <v>黄江</v>
      </c>
      <c r="D427" s="1" t="s">
        <v>427</v>
      </c>
    </row>
    <row r="428" spans="1:4" s="3" customFormat="1" ht="15" customHeight="1">
      <c r="A428" s="2">
        <v>42</v>
      </c>
      <c r="B428" s="1" t="s">
        <v>388</v>
      </c>
      <c r="C428" s="2" t="str">
        <f>"黄敏"</f>
        <v>黄敏</v>
      </c>
      <c r="D428" s="1" t="s">
        <v>428</v>
      </c>
    </row>
    <row r="429" spans="1:4" s="3" customFormat="1" ht="15" customHeight="1">
      <c r="A429" s="2">
        <v>43</v>
      </c>
      <c r="B429" s="1" t="s">
        <v>388</v>
      </c>
      <c r="C429" s="2" t="str">
        <f>"吴小艳"</f>
        <v>吴小艳</v>
      </c>
      <c r="D429" s="1" t="s">
        <v>429</v>
      </c>
    </row>
    <row r="430" spans="1:4" s="3" customFormat="1" ht="15" customHeight="1">
      <c r="A430" s="2">
        <v>44</v>
      </c>
      <c r="B430" s="1" t="s">
        <v>388</v>
      </c>
      <c r="C430" s="2" t="str">
        <f>"蔡珊莲"</f>
        <v>蔡珊莲</v>
      </c>
      <c r="D430" s="1" t="s">
        <v>430</v>
      </c>
    </row>
    <row r="431" spans="1:4" s="3" customFormat="1" ht="15" customHeight="1">
      <c r="A431" s="2">
        <v>45</v>
      </c>
      <c r="B431" s="1" t="s">
        <v>388</v>
      </c>
      <c r="C431" s="2" t="str">
        <f>"罗慧敏"</f>
        <v>罗慧敏</v>
      </c>
      <c r="D431" s="1" t="s">
        <v>431</v>
      </c>
    </row>
    <row r="432" spans="1:4" s="3" customFormat="1" ht="15" customHeight="1">
      <c r="A432" s="2">
        <v>46</v>
      </c>
      <c r="B432" s="1" t="s">
        <v>388</v>
      </c>
      <c r="C432" s="2" t="str">
        <f>"江萍"</f>
        <v>江萍</v>
      </c>
      <c r="D432" s="1" t="s">
        <v>432</v>
      </c>
    </row>
    <row r="433" spans="1:4" s="3" customFormat="1" ht="15" customHeight="1">
      <c r="A433" s="2">
        <v>47</v>
      </c>
      <c r="B433" s="1" t="s">
        <v>388</v>
      </c>
      <c r="C433" s="2" t="str">
        <f>"欧阳欢"</f>
        <v>欧阳欢</v>
      </c>
      <c r="D433" s="1" t="s">
        <v>433</v>
      </c>
    </row>
    <row r="434" spans="1:4" s="3" customFormat="1" ht="15" customHeight="1">
      <c r="A434" s="2">
        <v>48</v>
      </c>
      <c r="B434" s="1" t="s">
        <v>388</v>
      </c>
      <c r="C434" s="2" t="str">
        <f>"彭轶"</f>
        <v>彭轶</v>
      </c>
      <c r="D434" s="1" t="s">
        <v>434</v>
      </c>
    </row>
    <row r="435" spans="1:4" s="3" customFormat="1" ht="15" customHeight="1">
      <c r="A435" s="2">
        <v>49</v>
      </c>
      <c r="B435" s="1" t="s">
        <v>388</v>
      </c>
      <c r="C435" s="2" t="str">
        <f>"颜英兰"</f>
        <v>颜英兰</v>
      </c>
      <c r="D435" s="1" t="s">
        <v>435</v>
      </c>
    </row>
    <row r="436" spans="1:4" s="3" customFormat="1" ht="15" customHeight="1">
      <c r="A436" s="2">
        <v>50</v>
      </c>
      <c r="B436" s="1" t="s">
        <v>388</v>
      </c>
      <c r="C436" s="2" t="str">
        <f>"黄芳"</f>
        <v>黄芳</v>
      </c>
      <c r="D436" s="1" t="s">
        <v>436</v>
      </c>
    </row>
    <row r="437" spans="1:4" s="3" customFormat="1" ht="15" customHeight="1">
      <c r="A437" s="2">
        <v>51</v>
      </c>
      <c r="B437" s="1" t="s">
        <v>388</v>
      </c>
      <c r="C437" s="2" t="str">
        <f>" 杨熙"</f>
        <v xml:space="preserve"> 杨熙</v>
      </c>
      <c r="D437" s="1" t="s">
        <v>437</v>
      </c>
    </row>
    <row r="438" spans="1:4" s="3" customFormat="1" ht="15" customHeight="1">
      <c r="A438" s="2">
        <v>52</v>
      </c>
      <c r="B438" s="1" t="s">
        <v>388</v>
      </c>
      <c r="C438" s="2" t="str">
        <f>"董倩"</f>
        <v>董倩</v>
      </c>
      <c r="D438" s="1" t="s">
        <v>438</v>
      </c>
    </row>
    <row r="439" spans="1:4" s="3" customFormat="1" ht="15" customHeight="1">
      <c r="A439" s="2">
        <v>53</v>
      </c>
      <c r="B439" s="1" t="s">
        <v>388</v>
      </c>
      <c r="C439" s="2" t="str">
        <f>"王雄艳"</f>
        <v>王雄艳</v>
      </c>
      <c r="D439" s="1" t="s">
        <v>439</v>
      </c>
    </row>
    <row r="440" spans="1:4" s="3" customFormat="1" ht="15" customHeight="1">
      <c r="A440" s="2">
        <v>54</v>
      </c>
      <c r="B440" s="1" t="s">
        <v>388</v>
      </c>
      <c r="C440" s="2" t="str">
        <f>"黄倩倩"</f>
        <v>黄倩倩</v>
      </c>
      <c r="D440" s="1" t="s">
        <v>440</v>
      </c>
    </row>
    <row r="441" spans="1:4" s="3" customFormat="1" ht="15" customHeight="1">
      <c r="A441" s="2">
        <v>55</v>
      </c>
      <c r="B441" s="1" t="s">
        <v>388</v>
      </c>
      <c r="C441" s="2" t="str">
        <f>"黄欢"</f>
        <v>黄欢</v>
      </c>
      <c r="D441" s="1" t="s">
        <v>445</v>
      </c>
    </row>
    <row r="442" spans="1:4" s="3" customFormat="1" ht="15" customHeight="1">
      <c r="A442" s="2">
        <v>56</v>
      </c>
      <c r="B442" s="1" t="s">
        <v>388</v>
      </c>
      <c r="C442" s="2" t="str">
        <f>"尹燕"</f>
        <v>尹燕</v>
      </c>
      <c r="D442" s="1" t="s">
        <v>441</v>
      </c>
    </row>
    <row r="443" spans="1:4" s="3" customFormat="1" ht="15" customHeight="1">
      <c r="A443" s="2">
        <v>57</v>
      </c>
      <c r="B443" s="1" t="s">
        <v>388</v>
      </c>
      <c r="C443" s="2" t="str">
        <f>"罗凌寒"</f>
        <v>罗凌寒</v>
      </c>
      <c r="D443" s="1" t="s">
        <v>442</v>
      </c>
    </row>
    <row r="444" spans="1:4" s="3" customFormat="1" ht="15" customHeight="1">
      <c r="A444" s="2"/>
      <c r="B444" s="1"/>
      <c r="C444" s="2"/>
      <c r="D444" s="1"/>
    </row>
    <row r="445" spans="1:4" s="3" customFormat="1" ht="15" customHeight="1">
      <c r="A445" s="2">
        <v>1</v>
      </c>
      <c r="B445" s="1" t="s">
        <v>446</v>
      </c>
      <c r="C445" s="2" t="str">
        <f>"李芳"</f>
        <v>李芳</v>
      </c>
      <c r="D445" s="1" t="s">
        <v>447</v>
      </c>
    </row>
    <row r="446" spans="1:4" s="3" customFormat="1" ht="15" customHeight="1">
      <c r="A446" s="2">
        <v>2</v>
      </c>
      <c r="B446" s="1" t="s">
        <v>446</v>
      </c>
      <c r="C446" s="2" t="str">
        <f>"欧阳博玲"</f>
        <v>欧阳博玲</v>
      </c>
      <c r="D446" s="1" t="s">
        <v>460</v>
      </c>
    </row>
    <row r="447" spans="1:4" s="3" customFormat="1" ht="15" customHeight="1">
      <c r="A447" s="2">
        <v>3</v>
      </c>
      <c r="B447" s="1" t="s">
        <v>446</v>
      </c>
      <c r="C447" s="2" t="str">
        <f>"陈清玲"</f>
        <v>陈清玲</v>
      </c>
      <c r="D447" s="1" t="s">
        <v>448</v>
      </c>
    </row>
    <row r="448" spans="1:4" s="3" customFormat="1" ht="15" customHeight="1">
      <c r="A448" s="2">
        <v>4</v>
      </c>
      <c r="B448" s="1" t="s">
        <v>446</v>
      </c>
      <c r="C448" s="2" t="str">
        <f>"刘芳"</f>
        <v>刘芳</v>
      </c>
      <c r="D448" s="1" t="s">
        <v>449</v>
      </c>
    </row>
    <row r="449" spans="1:4" s="3" customFormat="1" ht="15" customHeight="1">
      <c r="A449" s="2">
        <v>5</v>
      </c>
      <c r="B449" s="1" t="s">
        <v>446</v>
      </c>
      <c r="C449" s="2" t="str">
        <f>"龙小庆"</f>
        <v>龙小庆</v>
      </c>
      <c r="D449" s="1" t="s">
        <v>450</v>
      </c>
    </row>
    <row r="450" spans="1:4" s="3" customFormat="1" ht="15" customHeight="1">
      <c r="A450" s="2">
        <v>6</v>
      </c>
      <c r="B450" s="1" t="s">
        <v>446</v>
      </c>
      <c r="C450" s="2" t="str">
        <f>"李燕燕"</f>
        <v>李燕燕</v>
      </c>
      <c r="D450" s="1" t="s">
        <v>451</v>
      </c>
    </row>
    <row r="451" spans="1:4" s="3" customFormat="1" ht="15" customHeight="1">
      <c r="A451" s="2">
        <v>7</v>
      </c>
      <c r="B451" s="1" t="s">
        <v>446</v>
      </c>
      <c r="C451" s="2" t="str">
        <f>"宋飞霞"</f>
        <v>宋飞霞</v>
      </c>
      <c r="D451" s="1" t="s">
        <v>452</v>
      </c>
    </row>
    <row r="452" spans="1:4" s="3" customFormat="1" ht="15" customHeight="1">
      <c r="A452" s="2">
        <v>8</v>
      </c>
      <c r="B452" s="1" t="s">
        <v>446</v>
      </c>
      <c r="C452" s="2" t="str">
        <f>"胡乐"</f>
        <v>胡乐</v>
      </c>
      <c r="D452" s="1" t="s">
        <v>453</v>
      </c>
    </row>
    <row r="453" spans="1:4" s="3" customFormat="1" ht="15" customHeight="1">
      <c r="A453" s="2">
        <v>9</v>
      </c>
      <c r="B453" s="1" t="s">
        <v>446</v>
      </c>
      <c r="C453" s="2" t="str">
        <f>"肖阳"</f>
        <v>肖阳</v>
      </c>
      <c r="D453" s="1" t="s">
        <v>454</v>
      </c>
    </row>
    <row r="454" spans="1:4" s="3" customFormat="1" ht="15" customHeight="1">
      <c r="A454" s="2">
        <v>10</v>
      </c>
      <c r="B454" s="1" t="s">
        <v>446</v>
      </c>
      <c r="C454" s="2" t="str">
        <f>"赵娟超"</f>
        <v>赵娟超</v>
      </c>
      <c r="D454" s="1" t="s">
        <v>455</v>
      </c>
    </row>
    <row r="455" spans="1:4" s="3" customFormat="1" ht="15" customHeight="1">
      <c r="A455" s="2">
        <v>11</v>
      </c>
      <c r="B455" s="1" t="s">
        <v>446</v>
      </c>
      <c r="C455" s="2" t="str">
        <f>"吴雅婷"</f>
        <v>吴雅婷</v>
      </c>
      <c r="D455" s="1" t="s">
        <v>461</v>
      </c>
    </row>
    <row r="456" spans="1:4" s="3" customFormat="1" ht="15" customHeight="1">
      <c r="A456" s="2">
        <v>12</v>
      </c>
      <c r="B456" s="1" t="s">
        <v>446</v>
      </c>
      <c r="C456" s="2" t="str">
        <f>"单丽翔"</f>
        <v>单丽翔</v>
      </c>
      <c r="D456" s="1" t="s">
        <v>456</v>
      </c>
    </row>
    <row r="457" spans="1:4" s="3" customFormat="1" ht="15" customHeight="1">
      <c r="A457" s="2">
        <v>13</v>
      </c>
      <c r="B457" s="1" t="s">
        <v>446</v>
      </c>
      <c r="C457" s="2" t="str">
        <f>"刘仁"</f>
        <v>刘仁</v>
      </c>
      <c r="D457" s="1" t="s">
        <v>457</v>
      </c>
    </row>
    <row r="458" spans="1:4" s="3" customFormat="1" ht="15" customHeight="1">
      <c r="A458" s="2">
        <v>14</v>
      </c>
      <c r="B458" s="1" t="s">
        <v>446</v>
      </c>
      <c r="C458" s="2" t="str">
        <f>"王美淋"</f>
        <v>王美淋</v>
      </c>
      <c r="D458" s="1" t="s">
        <v>458</v>
      </c>
    </row>
    <row r="459" spans="1:4" s="3" customFormat="1" ht="15" customHeight="1">
      <c r="A459" s="2">
        <v>15</v>
      </c>
      <c r="B459" s="1" t="s">
        <v>446</v>
      </c>
      <c r="C459" s="2" t="str">
        <f>"周晶"</f>
        <v>周晶</v>
      </c>
      <c r="D459" s="1" t="s">
        <v>459</v>
      </c>
    </row>
    <row r="460" spans="1:4" s="3" customFormat="1" ht="15" customHeight="1">
      <c r="A460" s="2">
        <v>16</v>
      </c>
      <c r="B460" s="1" t="s">
        <v>446</v>
      </c>
      <c r="C460" s="2" t="str">
        <f>"刘婉林"</f>
        <v>刘婉林</v>
      </c>
      <c r="D460" s="1" t="s">
        <v>462</v>
      </c>
    </row>
    <row r="461" spans="1:4" s="3" customFormat="1" ht="15" customHeight="1">
      <c r="A461" s="2">
        <v>17</v>
      </c>
      <c r="B461" s="1" t="s">
        <v>446</v>
      </c>
      <c r="C461" s="2" t="str">
        <f>"夏笑笑"</f>
        <v>夏笑笑</v>
      </c>
      <c r="D461" s="1" t="s">
        <v>463</v>
      </c>
    </row>
    <row r="462" spans="1:4" s="3" customFormat="1" ht="15" customHeight="1">
      <c r="A462" s="2">
        <v>18</v>
      </c>
      <c r="B462" s="1" t="s">
        <v>446</v>
      </c>
      <c r="C462" s="2" t="str">
        <f>"陈依平"</f>
        <v>陈依平</v>
      </c>
      <c r="D462" s="1" t="s">
        <v>464</v>
      </c>
    </row>
    <row r="463" spans="1:4" s="3" customFormat="1" ht="15" customHeight="1">
      <c r="A463" s="2">
        <v>19</v>
      </c>
      <c r="B463" s="1" t="s">
        <v>446</v>
      </c>
      <c r="C463" s="2" t="str">
        <f>"尹偲偲"</f>
        <v>尹偲偲</v>
      </c>
      <c r="D463" s="1" t="s">
        <v>465</v>
      </c>
    </row>
    <row r="464" spans="1:4" s="3" customFormat="1" ht="15" customHeight="1">
      <c r="A464" s="2">
        <v>20</v>
      </c>
      <c r="B464" s="1" t="s">
        <v>446</v>
      </c>
      <c r="C464" s="2" t="str">
        <f>"刘珊"</f>
        <v>刘珊</v>
      </c>
      <c r="D464" s="1" t="s">
        <v>466</v>
      </c>
    </row>
    <row r="465" spans="1:4" s="3" customFormat="1" ht="15" customHeight="1">
      <c r="A465" s="2">
        <v>21</v>
      </c>
      <c r="B465" s="1" t="s">
        <v>446</v>
      </c>
      <c r="C465" s="2" t="str">
        <f>"宋观龙"</f>
        <v>宋观龙</v>
      </c>
      <c r="D465" s="1" t="s">
        <v>467</v>
      </c>
    </row>
    <row r="466" spans="1:4" s="3" customFormat="1" ht="15" customHeight="1">
      <c r="A466" s="2">
        <v>22</v>
      </c>
      <c r="B466" s="1" t="s">
        <v>446</v>
      </c>
      <c r="C466" s="2" t="str">
        <f>"伍湘祁"</f>
        <v>伍湘祁</v>
      </c>
      <c r="D466" s="1" t="s">
        <v>468</v>
      </c>
    </row>
    <row r="467" spans="1:4" s="3" customFormat="1" ht="15" customHeight="1">
      <c r="A467" s="2"/>
      <c r="B467" s="1"/>
      <c r="C467" s="2"/>
      <c r="D467" s="1"/>
    </row>
    <row r="468" spans="1:4" s="3" customFormat="1" ht="15" customHeight="1">
      <c r="A468" s="2">
        <v>1</v>
      </c>
      <c r="B468" s="1" t="s">
        <v>469</v>
      </c>
      <c r="C468" s="2" t="str">
        <f>"陈秋香"</f>
        <v>陈秋香</v>
      </c>
      <c r="D468" s="1" t="s">
        <v>470</v>
      </c>
    </row>
    <row r="469" spans="1:4" s="3" customFormat="1" ht="15" customHeight="1">
      <c r="A469" s="2">
        <v>2</v>
      </c>
      <c r="B469" s="1" t="s">
        <v>469</v>
      </c>
      <c r="C469" s="2" t="str">
        <f>"郭佳思"</f>
        <v>郭佳思</v>
      </c>
      <c r="D469" s="1" t="s">
        <v>471</v>
      </c>
    </row>
    <row r="470" spans="1:4" s="3" customFormat="1" ht="15" customHeight="1">
      <c r="A470" s="2">
        <v>3</v>
      </c>
      <c r="B470" s="1" t="s">
        <v>469</v>
      </c>
      <c r="C470" s="2" t="str">
        <f>"李婷"</f>
        <v>李婷</v>
      </c>
      <c r="D470" s="1" t="s">
        <v>472</v>
      </c>
    </row>
    <row r="471" spans="1:4" s="3" customFormat="1" ht="15" customHeight="1">
      <c r="A471" s="2">
        <v>4</v>
      </c>
      <c r="B471" s="1" t="s">
        <v>469</v>
      </c>
      <c r="C471" s="2" t="str">
        <f>"曾翰钊"</f>
        <v>曾翰钊</v>
      </c>
      <c r="D471" s="1" t="s">
        <v>473</v>
      </c>
    </row>
    <row r="472" spans="1:4" s="3" customFormat="1" ht="15" customHeight="1">
      <c r="A472" s="2">
        <v>5</v>
      </c>
      <c r="B472" s="1" t="s">
        <v>469</v>
      </c>
      <c r="C472" s="2" t="str">
        <f>"文平"</f>
        <v>文平</v>
      </c>
      <c r="D472" s="1" t="s">
        <v>474</v>
      </c>
    </row>
    <row r="473" spans="1:4" s="3" customFormat="1" ht="15" customHeight="1">
      <c r="A473" s="2">
        <v>6</v>
      </c>
      <c r="B473" s="1" t="s">
        <v>469</v>
      </c>
      <c r="C473" s="2" t="str">
        <f>"何舜"</f>
        <v>何舜</v>
      </c>
      <c r="D473" s="1" t="s">
        <v>475</v>
      </c>
    </row>
    <row r="474" spans="1:4" s="3" customFormat="1" ht="15" customHeight="1">
      <c r="A474" s="2">
        <v>7</v>
      </c>
      <c r="B474" s="1" t="s">
        <v>469</v>
      </c>
      <c r="C474" s="2" t="str">
        <f>"褚蓓根"</f>
        <v>褚蓓根</v>
      </c>
      <c r="D474" s="1" t="s">
        <v>476</v>
      </c>
    </row>
    <row r="475" spans="1:4" s="3" customFormat="1" ht="15" customHeight="1">
      <c r="A475" s="2">
        <v>8</v>
      </c>
      <c r="B475" s="1" t="s">
        <v>469</v>
      </c>
      <c r="C475" s="2" t="str">
        <f>"刘清"</f>
        <v>刘清</v>
      </c>
      <c r="D475" s="1" t="s">
        <v>492</v>
      </c>
    </row>
    <row r="476" spans="1:4" s="3" customFormat="1" ht="15" customHeight="1">
      <c r="A476" s="2">
        <v>9</v>
      </c>
      <c r="B476" s="1" t="s">
        <v>469</v>
      </c>
      <c r="C476" s="2" t="str">
        <f>"侯波"</f>
        <v>侯波</v>
      </c>
      <c r="D476" s="1" t="s">
        <v>477</v>
      </c>
    </row>
    <row r="477" spans="1:4" s="3" customFormat="1" ht="15" customHeight="1">
      <c r="A477" s="2">
        <v>10</v>
      </c>
      <c r="B477" s="1" t="s">
        <v>469</v>
      </c>
      <c r="C477" s="2" t="str">
        <f>"张胜兰"</f>
        <v>张胜兰</v>
      </c>
      <c r="D477" s="1" t="s">
        <v>478</v>
      </c>
    </row>
    <row r="478" spans="1:4" s="3" customFormat="1" ht="15" customHeight="1">
      <c r="A478" s="2">
        <v>11</v>
      </c>
      <c r="B478" s="1" t="s">
        <v>469</v>
      </c>
      <c r="C478" s="2" t="str">
        <f>"宋康丽"</f>
        <v>宋康丽</v>
      </c>
      <c r="D478" s="1" t="s">
        <v>479</v>
      </c>
    </row>
    <row r="479" spans="1:4" s="3" customFormat="1" ht="15" customHeight="1">
      <c r="A479" s="2">
        <v>12</v>
      </c>
      <c r="B479" s="1" t="s">
        <v>469</v>
      </c>
      <c r="C479" s="2" t="str">
        <f>"王小秋"</f>
        <v>王小秋</v>
      </c>
      <c r="D479" s="1" t="s">
        <v>480</v>
      </c>
    </row>
    <row r="480" spans="1:4" s="3" customFormat="1" ht="15" customHeight="1">
      <c r="A480" s="2">
        <v>13</v>
      </c>
      <c r="B480" s="1" t="s">
        <v>469</v>
      </c>
      <c r="C480" s="2" t="str">
        <f>"刘晋湘"</f>
        <v>刘晋湘</v>
      </c>
      <c r="D480" s="1" t="s">
        <v>481</v>
      </c>
    </row>
    <row r="481" spans="1:4" s="3" customFormat="1" ht="15" customHeight="1">
      <c r="A481" s="2">
        <v>14</v>
      </c>
      <c r="B481" s="1" t="s">
        <v>469</v>
      </c>
      <c r="C481" s="2" t="str">
        <f>"江灵"</f>
        <v>江灵</v>
      </c>
      <c r="D481" s="1" t="s">
        <v>493</v>
      </c>
    </row>
    <row r="482" spans="1:4" s="3" customFormat="1" ht="15" customHeight="1">
      <c r="A482" s="2">
        <v>15</v>
      </c>
      <c r="B482" s="1" t="s">
        <v>469</v>
      </c>
      <c r="C482" s="2" t="str">
        <f>"侯康颖"</f>
        <v>侯康颖</v>
      </c>
      <c r="D482" s="1" t="s">
        <v>482</v>
      </c>
    </row>
    <row r="483" spans="1:4" s="3" customFormat="1" ht="15" customHeight="1">
      <c r="A483" s="2">
        <v>16</v>
      </c>
      <c r="B483" s="1" t="s">
        <v>469</v>
      </c>
      <c r="C483" s="2" t="str">
        <f>"罗娜"</f>
        <v>罗娜</v>
      </c>
      <c r="D483" s="1" t="s">
        <v>483</v>
      </c>
    </row>
    <row r="484" spans="1:4" s="3" customFormat="1" ht="15" customHeight="1">
      <c r="A484" s="2">
        <v>17</v>
      </c>
      <c r="B484" s="1" t="s">
        <v>469</v>
      </c>
      <c r="C484" s="2" t="str">
        <f>"宁巧"</f>
        <v>宁巧</v>
      </c>
      <c r="D484" s="1" t="s">
        <v>484</v>
      </c>
    </row>
    <row r="485" spans="1:4" s="3" customFormat="1" ht="15" customHeight="1">
      <c r="A485" s="2">
        <v>18</v>
      </c>
      <c r="B485" s="1" t="s">
        <v>469</v>
      </c>
      <c r="C485" s="2" t="str">
        <f>"皮艳芳"</f>
        <v>皮艳芳</v>
      </c>
      <c r="D485" s="1" t="s">
        <v>494</v>
      </c>
    </row>
    <row r="486" spans="1:4" s="3" customFormat="1" ht="15" customHeight="1">
      <c r="A486" s="2">
        <v>19</v>
      </c>
      <c r="B486" s="1" t="s">
        <v>469</v>
      </c>
      <c r="C486" s="2" t="str">
        <f>"侯蓉"</f>
        <v>侯蓉</v>
      </c>
      <c r="D486" s="1" t="s">
        <v>485</v>
      </c>
    </row>
    <row r="487" spans="1:4" s="3" customFormat="1" ht="15" customHeight="1">
      <c r="A487" s="2">
        <v>20</v>
      </c>
      <c r="B487" s="1" t="s">
        <v>469</v>
      </c>
      <c r="C487" s="2" t="str">
        <f>"刘婉婷"</f>
        <v>刘婉婷</v>
      </c>
      <c r="D487" s="1" t="s">
        <v>486</v>
      </c>
    </row>
    <row r="488" spans="1:4" s="3" customFormat="1" ht="15" customHeight="1">
      <c r="A488" s="2">
        <v>21</v>
      </c>
      <c r="B488" s="1" t="s">
        <v>469</v>
      </c>
      <c r="C488" s="2" t="str">
        <f>"晏港"</f>
        <v>晏港</v>
      </c>
      <c r="D488" s="1" t="s">
        <v>487</v>
      </c>
    </row>
    <row r="489" spans="1:4" s="3" customFormat="1" ht="15" customHeight="1">
      <c r="A489" s="2">
        <v>22</v>
      </c>
      <c r="B489" s="1" t="s">
        <v>469</v>
      </c>
      <c r="C489" s="2" t="str">
        <f>"丁苏波"</f>
        <v>丁苏波</v>
      </c>
      <c r="D489" s="1" t="s">
        <v>488</v>
      </c>
    </row>
    <row r="490" spans="1:4" s="3" customFormat="1" ht="15" customHeight="1">
      <c r="A490" s="2">
        <v>23</v>
      </c>
      <c r="B490" s="1" t="s">
        <v>469</v>
      </c>
      <c r="C490" s="2" t="str">
        <f>"蔡琳琼"</f>
        <v>蔡琳琼</v>
      </c>
      <c r="D490" s="1" t="s">
        <v>489</v>
      </c>
    </row>
    <row r="491" spans="1:4" s="3" customFormat="1" ht="15" customHeight="1">
      <c r="A491" s="2">
        <v>24</v>
      </c>
      <c r="B491" s="1" t="s">
        <v>469</v>
      </c>
      <c r="C491" s="2" t="str">
        <f>"单风连"</f>
        <v>单风连</v>
      </c>
      <c r="D491" s="1" t="s">
        <v>490</v>
      </c>
    </row>
    <row r="492" spans="1:4" s="3" customFormat="1" ht="15" customHeight="1">
      <c r="A492" s="2">
        <v>25</v>
      </c>
      <c r="B492" s="1" t="s">
        <v>469</v>
      </c>
      <c r="C492" s="2" t="str">
        <f>"洪嘉倩"</f>
        <v>洪嘉倩</v>
      </c>
      <c r="D492" s="1" t="s">
        <v>491</v>
      </c>
    </row>
    <row r="493" spans="1:4" s="3" customFormat="1" ht="15" customHeight="1">
      <c r="A493" s="2"/>
      <c r="B493" s="1"/>
      <c r="C493" s="2"/>
      <c r="D493" s="1"/>
    </row>
    <row r="494" spans="1:4" s="3" customFormat="1" ht="15" customHeight="1">
      <c r="A494" s="2">
        <v>1</v>
      </c>
      <c r="B494" s="1" t="s">
        <v>495</v>
      </c>
      <c r="C494" s="2" t="str">
        <f>"郭倩兰"</f>
        <v>郭倩兰</v>
      </c>
      <c r="D494" s="1" t="s">
        <v>496</v>
      </c>
    </row>
    <row r="495" spans="1:4" s="3" customFormat="1" ht="15" customHeight="1">
      <c r="A495" s="2">
        <v>2</v>
      </c>
      <c r="B495" s="1" t="s">
        <v>495</v>
      </c>
      <c r="C495" s="2" t="str">
        <f>"吕雅琪"</f>
        <v>吕雅琪</v>
      </c>
      <c r="D495" s="1" t="s">
        <v>500</v>
      </c>
    </row>
    <row r="496" spans="1:4" s="3" customFormat="1" ht="15" customHeight="1">
      <c r="A496" s="2">
        <v>3</v>
      </c>
      <c r="B496" s="1" t="s">
        <v>495</v>
      </c>
      <c r="C496" s="2" t="str">
        <f>"谢程琳"</f>
        <v>谢程琳</v>
      </c>
      <c r="D496" s="1" t="s">
        <v>497</v>
      </c>
    </row>
    <row r="497" spans="1:4" s="3" customFormat="1" ht="15" customHeight="1">
      <c r="A497" s="2">
        <v>4</v>
      </c>
      <c r="B497" s="1" t="s">
        <v>495</v>
      </c>
      <c r="C497" s="2" t="str">
        <f>"徐恬"</f>
        <v>徐恬</v>
      </c>
      <c r="D497" s="1" t="s">
        <v>498</v>
      </c>
    </row>
    <row r="498" spans="1:4" s="3" customFormat="1" ht="15" customHeight="1">
      <c r="A498" s="2">
        <v>5</v>
      </c>
      <c r="B498" s="1" t="s">
        <v>495</v>
      </c>
      <c r="C498" s="2" t="str">
        <f>"吉艳群"</f>
        <v>吉艳群</v>
      </c>
      <c r="D498" s="1" t="s">
        <v>499</v>
      </c>
    </row>
    <row r="499" spans="1:4" s="3" customFormat="1" ht="15" customHeight="1"/>
    <row r="500" spans="1:4" s="3" customFormat="1" ht="15" customHeight="1"/>
    <row r="501" spans="1:4" s="3" customFormat="1" ht="15" customHeight="1"/>
    <row r="502" spans="1:4" s="3" customFormat="1" ht="15" customHeight="1"/>
    <row r="503" spans="1:4" s="3" customFormat="1" ht="15" customHeight="1"/>
    <row r="504" spans="1:4" s="3" customFormat="1" ht="15" customHeight="1"/>
    <row r="505" spans="1:4" s="3" customFormat="1" ht="15" customHeight="1"/>
    <row r="506" spans="1:4" s="3" customFormat="1" ht="15" customHeight="1"/>
    <row r="507" spans="1:4" s="3" customFormat="1" ht="15" customHeight="1"/>
    <row r="508" spans="1:4" s="3" customFormat="1" ht="15" customHeight="1"/>
    <row r="509" spans="1:4" s="3" customFormat="1" ht="15" customHeight="1"/>
    <row r="510" spans="1:4" s="3" customFormat="1" ht="15" customHeight="1"/>
    <row r="511" spans="1:4" s="3" customFormat="1" ht="15" customHeight="1"/>
    <row r="512" spans="1:4" s="3" customFormat="1" ht="15" customHeight="1"/>
    <row r="513" s="3" customFormat="1" ht="15" customHeight="1"/>
    <row r="514" s="3" customFormat="1" ht="15" customHeight="1"/>
    <row r="515" s="3" customFormat="1" ht="15" customHeight="1"/>
    <row r="516" s="3" customFormat="1" ht="15" customHeight="1"/>
    <row r="517" s="3" customFormat="1" ht="15" customHeight="1"/>
    <row r="518" s="3" customFormat="1" ht="15" customHeight="1"/>
    <row r="519" s="3" customFormat="1" ht="15" customHeight="1"/>
    <row r="520" s="3" customFormat="1" ht="15" customHeight="1"/>
    <row r="521" s="3" customFormat="1" ht="15" customHeight="1"/>
    <row r="522" s="3" customFormat="1" ht="15" customHeight="1"/>
    <row r="523" s="3" customFormat="1" ht="15" customHeight="1"/>
    <row r="524" s="3" customFormat="1" ht="15" customHeight="1"/>
    <row r="525" s="3" customFormat="1" ht="15" customHeight="1"/>
    <row r="526" s="3" customFormat="1" ht="15" customHeight="1"/>
    <row r="527" s="3" customFormat="1" ht="15" customHeight="1"/>
    <row r="528" s="3" customFormat="1" ht="15" customHeight="1"/>
    <row r="529" s="3" customFormat="1" ht="15" customHeight="1"/>
    <row r="530" s="3" customFormat="1" ht="15" customHeight="1"/>
    <row r="531" s="3" customFormat="1" ht="15" customHeight="1"/>
    <row r="532" s="3" customFormat="1" ht="15" customHeight="1"/>
    <row r="533" s="3" customFormat="1" ht="15" customHeight="1"/>
    <row r="534" s="3" customFormat="1" ht="15" customHeight="1"/>
    <row r="535" s="3" customFormat="1" ht="15" customHeight="1"/>
    <row r="536" s="3" customFormat="1" ht="15" customHeight="1"/>
    <row r="537" s="3" customFormat="1" ht="15" customHeight="1"/>
    <row r="538" s="3" customFormat="1" ht="15" customHeight="1"/>
    <row r="539" s="3" customFormat="1" ht="15" customHeight="1"/>
    <row r="540" s="3" customFormat="1" ht="15" customHeight="1"/>
    <row r="541" s="3" customFormat="1" ht="15" customHeight="1"/>
    <row r="542" s="3" customFormat="1" ht="15" customHeight="1"/>
    <row r="543" s="3" customFormat="1" ht="15" customHeight="1"/>
    <row r="544" s="3" customFormat="1" ht="15" customHeight="1"/>
    <row r="545" s="3" customFormat="1" ht="15" customHeight="1"/>
    <row r="546" s="3" customFormat="1" ht="15" customHeight="1"/>
    <row r="547" s="3" customFormat="1" ht="15" customHeight="1"/>
    <row r="548" s="3" customFormat="1" ht="15" customHeight="1"/>
    <row r="549" s="3" customFormat="1" ht="15" customHeight="1"/>
    <row r="550" s="3" customFormat="1" ht="15" customHeight="1"/>
    <row r="551" s="3" customFormat="1" ht="15" customHeight="1"/>
    <row r="552" s="3" customFormat="1" ht="15" customHeight="1"/>
    <row r="553" s="3" customFormat="1" ht="15" customHeight="1"/>
    <row r="554" s="3" customFormat="1" ht="15" customHeight="1"/>
    <row r="555" s="3" customFormat="1" ht="15" customHeight="1"/>
    <row r="556" s="3" customFormat="1" ht="15" customHeight="1"/>
    <row r="557" s="3" customFormat="1" ht="15" customHeight="1"/>
    <row r="558" s="3" customFormat="1" ht="15" customHeight="1"/>
    <row r="559" s="3" customFormat="1" ht="15" customHeight="1"/>
    <row r="560" s="3" customFormat="1" ht="15" customHeight="1"/>
    <row r="561" s="3" customFormat="1" ht="15" customHeight="1"/>
    <row r="562" s="3" customFormat="1" ht="15" customHeight="1"/>
    <row r="563" s="3" customFormat="1" ht="15" customHeight="1"/>
    <row r="564" s="3" customFormat="1" ht="15" customHeight="1"/>
    <row r="565" s="3" customFormat="1" ht="15" customHeight="1"/>
    <row r="566" s="3" customFormat="1" ht="15" customHeight="1"/>
    <row r="567" s="3" customFormat="1" ht="15" customHeight="1"/>
    <row r="568" s="3" customFormat="1" ht="15" customHeight="1"/>
    <row r="569" s="3" customFormat="1" ht="15" customHeight="1"/>
    <row r="570" s="3" customFormat="1" ht="15" customHeight="1"/>
    <row r="571" s="3" customFormat="1" ht="15" customHeight="1"/>
    <row r="572" s="3" customFormat="1" ht="15" customHeight="1"/>
    <row r="573" s="3" customFormat="1" ht="15" customHeight="1"/>
    <row r="574" s="3" customFormat="1" ht="15" customHeight="1"/>
    <row r="575" s="3" customFormat="1" ht="15" customHeight="1"/>
    <row r="576" s="3" customFormat="1" ht="15" customHeight="1"/>
    <row r="577" s="3" customFormat="1" ht="15" customHeight="1"/>
    <row r="578" s="3" customFormat="1" ht="15" customHeight="1"/>
    <row r="579" s="3" customFormat="1" ht="15" customHeight="1"/>
    <row r="580" s="3" customFormat="1" ht="15" customHeight="1"/>
    <row r="581" s="3" customFormat="1" ht="15" customHeight="1"/>
    <row r="582" s="3" customFormat="1" ht="15" customHeight="1"/>
    <row r="583" s="3" customFormat="1" ht="15" customHeight="1"/>
    <row r="584" s="3" customFormat="1" ht="15" customHeight="1"/>
    <row r="585" s="3" customFormat="1" ht="15" customHeight="1"/>
    <row r="586" s="3" customFormat="1" ht="15" customHeight="1"/>
    <row r="587" s="3" customFormat="1" ht="15" customHeight="1"/>
    <row r="588" s="3" customFormat="1" ht="15" customHeight="1"/>
    <row r="589" s="3" customFormat="1" ht="15" customHeight="1"/>
    <row r="590" s="3" customFormat="1" ht="15" customHeight="1"/>
    <row r="591" s="3" customFormat="1" ht="15" customHeight="1"/>
    <row r="592" s="3" customFormat="1" ht="15" customHeight="1"/>
    <row r="593" s="3" customFormat="1" ht="15" customHeight="1"/>
    <row r="594" s="3" customFormat="1" ht="15" customHeight="1"/>
    <row r="595" s="3" customFormat="1" ht="15" customHeight="1"/>
    <row r="596" s="3" customFormat="1" ht="15" customHeight="1"/>
    <row r="597" s="3" customFormat="1" ht="15" customHeight="1"/>
    <row r="598" s="3" customFormat="1" ht="15" customHeight="1"/>
    <row r="599" s="3" customFormat="1" ht="15" customHeight="1"/>
    <row r="600" s="3" customFormat="1" ht="15" customHeight="1"/>
    <row r="601" s="3" customFormat="1" ht="15" customHeight="1"/>
    <row r="602" s="3" customFormat="1" ht="15" customHeight="1"/>
    <row r="603" s="3" customFormat="1" ht="15" customHeight="1"/>
    <row r="604" s="3" customFormat="1" ht="15" customHeight="1"/>
    <row r="605" s="3" customFormat="1" ht="15" customHeight="1"/>
    <row r="606" s="3" customFormat="1" ht="15" customHeight="1"/>
    <row r="607" s="3" customFormat="1" ht="15" customHeight="1"/>
    <row r="608" s="3" customFormat="1" ht="15" customHeight="1"/>
    <row r="609" s="3" customFormat="1" ht="15" customHeight="1"/>
    <row r="610" s="3" customFormat="1" ht="15" customHeight="1"/>
    <row r="611" s="3" customFormat="1" ht="15" customHeight="1"/>
    <row r="612" s="3" customFormat="1" ht="15" customHeight="1"/>
    <row r="613" s="3" customFormat="1" ht="15" customHeight="1"/>
    <row r="614" s="3" customFormat="1" ht="15" customHeight="1"/>
    <row r="615" s="3" customFormat="1" ht="15" customHeight="1"/>
    <row r="616" s="3" customFormat="1" ht="15" customHeight="1"/>
    <row r="617" s="3" customFormat="1" ht="15" customHeight="1"/>
    <row r="618" s="3" customFormat="1" ht="15" customHeight="1"/>
    <row r="619" s="3" customFormat="1" ht="15" customHeight="1"/>
    <row r="620" s="3" customFormat="1" ht="15" customHeight="1"/>
    <row r="621" s="3" customFormat="1" ht="15" customHeight="1"/>
    <row r="622" s="3" customFormat="1" ht="15" customHeight="1"/>
    <row r="623" s="3" customFormat="1" ht="15" customHeight="1"/>
    <row r="624" s="3" customFormat="1" ht="15" customHeight="1"/>
    <row r="625" s="3" customFormat="1" ht="15" customHeight="1"/>
    <row r="626" s="3" customFormat="1" ht="15" customHeight="1"/>
    <row r="627" s="3" customFormat="1" ht="15" customHeight="1"/>
    <row r="628" s="3" customFormat="1" ht="15" customHeight="1"/>
    <row r="629" s="3" customFormat="1" ht="15" customHeight="1"/>
    <row r="630" s="3" customFormat="1" ht="15" customHeight="1"/>
    <row r="631" s="3" customFormat="1" ht="15" customHeight="1"/>
    <row r="632" s="3" customFormat="1" ht="15" customHeight="1"/>
    <row r="633" s="3" customFormat="1" ht="15" customHeight="1"/>
    <row r="634" s="3" customFormat="1" ht="15" customHeight="1"/>
    <row r="635" s="3" customFormat="1" ht="15" customHeight="1"/>
    <row r="636" s="3" customFormat="1" ht="15" customHeight="1"/>
    <row r="637" s="3" customFormat="1" ht="15" customHeight="1"/>
    <row r="638" s="3" customFormat="1" ht="15" customHeight="1"/>
    <row r="639" s="3" customFormat="1" ht="15" customHeight="1"/>
    <row r="640" s="3" customFormat="1" ht="15" customHeight="1"/>
    <row r="641" s="3" customFormat="1" ht="15" customHeight="1"/>
    <row r="642" s="3" customFormat="1" ht="15" customHeight="1"/>
    <row r="643" s="3" customFormat="1" ht="15" customHeight="1"/>
    <row r="644" s="3" customFormat="1" ht="15" customHeight="1"/>
    <row r="645" s="3" customFormat="1" ht="15" customHeight="1"/>
    <row r="646" s="3" customFormat="1" ht="15" customHeight="1"/>
    <row r="647" s="3" customFormat="1" ht="15" customHeight="1"/>
    <row r="648" s="3" customFormat="1" ht="15" customHeight="1"/>
    <row r="649" s="3" customFormat="1" ht="15" customHeight="1"/>
    <row r="650" s="3" customFormat="1" ht="15" customHeight="1"/>
    <row r="651" s="3" customFormat="1" ht="15" customHeight="1"/>
    <row r="652" s="3" customFormat="1" ht="15" customHeight="1"/>
    <row r="653" s="3" customFormat="1" ht="15" customHeight="1"/>
    <row r="654" s="3" customFormat="1" ht="15" customHeight="1"/>
    <row r="655" s="3" customFormat="1" ht="15" customHeight="1"/>
    <row r="656" s="3" customFormat="1" ht="15" customHeight="1"/>
    <row r="657" s="3" customFormat="1" ht="15" customHeight="1"/>
    <row r="658" s="3" customFormat="1" ht="15" customHeight="1"/>
    <row r="659" s="3" customFormat="1" ht="15" customHeight="1"/>
    <row r="660" s="3" customFormat="1" ht="15" customHeight="1"/>
    <row r="661" s="3" customFormat="1" ht="15" customHeight="1"/>
    <row r="662" s="3" customFormat="1" ht="15" customHeight="1"/>
    <row r="663" s="3" customFormat="1" ht="15" customHeight="1"/>
    <row r="664" s="3" customFormat="1" ht="15" customHeight="1"/>
    <row r="665" s="3" customFormat="1" ht="15" customHeight="1"/>
    <row r="666" s="3" customFormat="1" ht="15" customHeight="1"/>
    <row r="667" s="3" customFormat="1" ht="15" customHeight="1"/>
    <row r="668" s="3" customFormat="1" ht="15" customHeight="1"/>
    <row r="669" s="3" customFormat="1" ht="15" customHeight="1"/>
    <row r="670" s="3" customFormat="1" ht="15" customHeight="1"/>
    <row r="671" s="3" customFormat="1" ht="15" customHeight="1"/>
    <row r="672" s="3" customFormat="1" ht="15" customHeight="1"/>
    <row r="673" s="3" customFormat="1" ht="15" customHeight="1"/>
    <row r="674" s="3" customFormat="1" ht="15" customHeight="1"/>
    <row r="675" s="3" customFormat="1" ht="15" customHeight="1"/>
    <row r="676" s="3" customFormat="1" ht="15" customHeight="1"/>
    <row r="677" s="3" customFormat="1" ht="15" customHeight="1"/>
    <row r="678" s="3" customFormat="1" ht="15" customHeight="1"/>
    <row r="679" s="3" customFormat="1" ht="15" customHeight="1"/>
    <row r="680" s="3" customFormat="1" ht="15" customHeight="1"/>
    <row r="681" s="3" customFormat="1" ht="15" customHeight="1"/>
    <row r="682" s="3" customFormat="1" ht="15" customHeight="1"/>
    <row r="683" s="3" customFormat="1" ht="15" customHeight="1"/>
    <row r="684" s="3" customFormat="1" ht="15" customHeight="1"/>
    <row r="685" s="3" customFormat="1" ht="15" customHeight="1"/>
    <row r="686" s="3" customFormat="1" ht="15" customHeight="1"/>
    <row r="687" s="3" customFormat="1" ht="15" customHeight="1"/>
    <row r="688" s="3" customFormat="1" ht="15" customHeight="1"/>
    <row r="689" s="3" customFormat="1" ht="15" customHeight="1"/>
    <row r="690" s="3" customFormat="1" ht="15" customHeight="1"/>
    <row r="691" s="3" customFormat="1" ht="15" customHeight="1"/>
    <row r="692" s="3" customFormat="1" ht="15" customHeight="1"/>
    <row r="693" s="3" customFormat="1" ht="15" customHeight="1"/>
    <row r="694" s="3" customFormat="1" ht="15" customHeight="1"/>
    <row r="695" s="3" customFormat="1" ht="15" customHeight="1"/>
    <row r="696" s="3" customFormat="1" ht="15" customHeight="1"/>
    <row r="697" s="3" customFormat="1" ht="15" customHeight="1"/>
    <row r="698" s="3" customFormat="1" ht="15" customHeight="1"/>
    <row r="699" s="3" customFormat="1" ht="15" customHeight="1"/>
    <row r="700" s="3" customFormat="1" ht="15" customHeight="1"/>
    <row r="701" s="3" customFormat="1" ht="15" customHeight="1"/>
    <row r="702" s="3" customFormat="1" ht="15" customHeight="1"/>
    <row r="703" s="3" customFormat="1" ht="15" customHeight="1"/>
    <row r="704" s="3" customFormat="1" ht="15" customHeight="1"/>
    <row r="705" s="3" customFormat="1" ht="15" customHeight="1"/>
    <row r="706" s="3" customFormat="1" ht="15" customHeight="1"/>
    <row r="707" s="3" customFormat="1" ht="15" customHeight="1"/>
    <row r="708" s="3" customFormat="1" ht="15" customHeight="1"/>
    <row r="709" s="3" customFormat="1" ht="15" customHeight="1"/>
    <row r="710" s="3" customFormat="1" ht="15" customHeight="1"/>
    <row r="711" s="3" customFormat="1" ht="15" customHeight="1"/>
    <row r="712" s="3" customFormat="1" ht="15" customHeight="1"/>
    <row r="713" s="3" customFormat="1" ht="15" customHeight="1"/>
    <row r="714" s="3" customFormat="1" ht="15" customHeight="1"/>
    <row r="715" s="3" customFormat="1" ht="15" customHeight="1"/>
    <row r="716" s="3" customFormat="1" ht="15" customHeight="1"/>
    <row r="717" s="3" customFormat="1" ht="15" customHeight="1"/>
    <row r="718" s="3" customFormat="1" ht="15" customHeight="1"/>
    <row r="719" s="3" customFormat="1" ht="15" customHeight="1"/>
    <row r="720" s="3" customFormat="1" ht="15" customHeight="1"/>
    <row r="721" s="3" customFormat="1" ht="15" customHeight="1"/>
    <row r="722" s="3" customFormat="1" ht="15" customHeight="1"/>
    <row r="723" s="3" customFormat="1" ht="15" customHeight="1"/>
    <row r="724" s="3" customFormat="1" ht="15" customHeight="1"/>
    <row r="725" s="3" customFormat="1" ht="15" customHeight="1"/>
    <row r="726" s="3" customFormat="1" ht="15" customHeight="1"/>
    <row r="727" s="3" customFormat="1" ht="15" customHeight="1"/>
    <row r="728" s="3" customFormat="1" ht="15" customHeight="1"/>
    <row r="729" s="3" customFormat="1" ht="15" customHeight="1"/>
    <row r="730" s="3" customFormat="1" ht="15" customHeight="1"/>
    <row r="731" s="3" customFormat="1" ht="15" customHeight="1"/>
    <row r="732" s="3" customFormat="1" ht="15" customHeight="1"/>
    <row r="733" s="3" customFormat="1" ht="15" customHeight="1"/>
    <row r="734" s="3" customFormat="1" ht="15" customHeight="1"/>
    <row r="735" s="3" customFormat="1" ht="15" customHeight="1"/>
    <row r="736" s="3" customFormat="1" ht="15" customHeight="1"/>
    <row r="737" s="3" customFormat="1" ht="15" customHeight="1"/>
    <row r="738" s="3" customFormat="1" ht="15" customHeight="1"/>
    <row r="739" s="3" customFormat="1" ht="15" customHeight="1"/>
    <row r="740" s="3" customFormat="1" ht="15" customHeight="1"/>
    <row r="741" s="3" customFormat="1" ht="15" customHeight="1"/>
    <row r="742" s="3" customFormat="1" ht="15" customHeight="1"/>
    <row r="743" s="3" customFormat="1" ht="15" customHeight="1"/>
    <row r="744" s="3" customFormat="1" ht="15" customHeight="1"/>
    <row r="745" s="3" customFormat="1" ht="15" customHeight="1"/>
    <row r="746" s="3" customFormat="1" ht="15" customHeight="1"/>
    <row r="747" s="3" customFormat="1" ht="15" customHeight="1"/>
    <row r="748" s="3" customFormat="1" ht="15" customHeight="1"/>
    <row r="749" s="3" customFormat="1" ht="15" customHeight="1"/>
    <row r="750" s="3" customFormat="1" ht="15" customHeight="1"/>
    <row r="751" s="3" customFormat="1" ht="15" customHeight="1"/>
    <row r="752" s="3" customFormat="1" ht="15" customHeight="1"/>
    <row r="753" s="3" customFormat="1" ht="15" customHeight="1"/>
    <row r="754" s="3" customFormat="1" ht="15" customHeight="1"/>
    <row r="755" s="3" customFormat="1" ht="15" customHeight="1"/>
    <row r="756" s="3" customFormat="1" ht="15" customHeight="1"/>
    <row r="757" s="3" customFormat="1" ht="15" customHeight="1"/>
    <row r="758" s="3" customFormat="1" ht="15" customHeight="1"/>
    <row r="759" s="3" customFormat="1" ht="15" customHeight="1"/>
    <row r="760" s="3" customFormat="1" ht="15" customHeight="1"/>
    <row r="761" s="3" customFormat="1" ht="15" customHeight="1"/>
    <row r="762" s="3" customFormat="1" ht="15" customHeight="1"/>
    <row r="763" s="3" customFormat="1" ht="15" customHeight="1"/>
    <row r="764" s="3" customFormat="1" ht="15" customHeight="1"/>
    <row r="765" s="3" customFormat="1" ht="15" customHeight="1"/>
    <row r="766" s="3" customFormat="1" ht="15" customHeight="1"/>
    <row r="767" s="3" customFormat="1" ht="15" customHeight="1"/>
    <row r="768" s="3" customFormat="1" ht="15" customHeight="1"/>
    <row r="769" s="3" customFormat="1" ht="15" customHeight="1"/>
    <row r="770" s="3" customFormat="1" ht="15" customHeight="1"/>
    <row r="771" s="3" customFormat="1" ht="15" customHeight="1"/>
    <row r="772" s="3" customFormat="1" ht="15" customHeight="1"/>
    <row r="773" s="3" customFormat="1" ht="15" customHeight="1"/>
    <row r="774" s="3" customFormat="1" ht="15" customHeight="1"/>
    <row r="775" s="3" customFormat="1" ht="15" customHeight="1"/>
    <row r="776" s="3" customFormat="1" ht="15" customHeight="1"/>
    <row r="777" s="3" customFormat="1" ht="15" customHeight="1"/>
    <row r="778" s="3" customFormat="1" ht="15" customHeight="1"/>
    <row r="779" s="3" customFormat="1" ht="15" customHeight="1"/>
    <row r="780" s="3" customFormat="1" ht="15" customHeight="1"/>
    <row r="781" s="3" customFormat="1" ht="15" customHeight="1"/>
    <row r="782" s="3" customFormat="1" ht="15" customHeight="1"/>
    <row r="783" s="3" customFormat="1" ht="15" customHeight="1"/>
    <row r="784" s="3" customFormat="1" ht="15" customHeight="1"/>
    <row r="785" s="3" customFormat="1" ht="15" customHeight="1"/>
    <row r="786" s="3" customFormat="1" ht="15" customHeight="1"/>
    <row r="787" s="3" customFormat="1" ht="15" customHeight="1"/>
    <row r="788" s="3" customFormat="1" ht="15" customHeight="1"/>
    <row r="789" s="3" customFormat="1" ht="15" customHeight="1"/>
    <row r="790" s="3" customFormat="1" ht="15" customHeight="1"/>
    <row r="791" s="3" customFormat="1" ht="15" customHeight="1"/>
    <row r="792" s="3" customFormat="1" ht="15" customHeight="1"/>
    <row r="793" s="3" customFormat="1" ht="15" customHeight="1"/>
    <row r="794" s="3" customFormat="1" ht="15" customHeight="1"/>
    <row r="795" s="3" customFormat="1" ht="15" customHeight="1"/>
    <row r="796" s="3" customFormat="1" ht="15" customHeight="1"/>
    <row r="797" s="3" customFormat="1" ht="15" customHeight="1"/>
    <row r="798" s="3" customFormat="1" ht="15" customHeight="1"/>
    <row r="799" s="3" customFormat="1" ht="15" customHeight="1"/>
    <row r="800" s="3" customFormat="1" ht="15" customHeight="1"/>
    <row r="801" s="3" customFormat="1" ht="15" customHeight="1"/>
    <row r="802" s="3" customFormat="1" ht="15" customHeight="1"/>
    <row r="803" s="3" customFormat="1" ht="15" customHeight="1"/>
    <row r="804" s="3" customFormat="1" ht="15" customHeight="1"/>
    <row r="805" s="3" customFormat="1" ht="15" customHeight="1"/>
    <row r="806" s="3" customFormat="1" ht="15" customHeight="1"/>
    <row r="807" s="3" customFormat="1" ht="15" customHeight="1"/>
    <row r="808" s="3" customFormat="1" ht="15" customHeight="1"/>
    <row r="809" s="3" customFormat="1" ht="15" customHeight="1"/>
    <row r="810" s="3" customFormat="1" ht="15" customHeight="1"/>
    <row r="811" s="3" customFormat="1" ht="15" customHeight="1"/>
    <row r="812" s="3" customFormat="1" ht="15" customHeight="1"/>
    <row r="813" s="3" customFormat="1" ht="15" customHeight="1"/>
    <row r="814" s="3" customFormat="1" ht="15" customHeight="1"/>
    <row r="815" s="3" customFormat="1" ht="15" customHeight="1"/>
    <row r="816" s="3" customFormat="1" ht="15" customHeight="1"/>
    <row r="817" s="3" customFormat="1" ht="15" customHeight="1"/>
    <row r="818" s="3" customFormat="1" ht="15" customHeight="1"/>
    <row r="819" s="3" customFormat="1" ht="15" customHeight="1"/>
    <row r="820" s="3" customFormat="1" ht="15" customHeight="1"/>
    <row r="821" s="3" customFormat="1" ht="15" customHeight="1"/>
    <row r="822" s="3" customFormat="1" ht="15" customHeight="1"/>
    <row r="823" s="3" customFormat="1" ht="15" customHeight="1"/>
    <row r="824" s="3" customFormat="1" ht="15" customHeight="1"/>
    <row r="825" s="3" customFormat="1" ht="15" customHeight="1"/>
    <row r="826" s="3" customFormat="1" ht="15" customHeight="1"/>
    <row r="827" s="3" customFormat="1" ht="15" customHeight="1"/>
    <row r="828" s="3" customFormat="1" ht="15" customHeight="1"/>
    <row r="829" s="3" customFormat="1" ht="15" customHeight="1"/>
    <row r="830" s="3" customFormat="1" ht="15" customHeight="1"/>
    <row r="831" s="3" customFormat="1" ht="15" customHeight="1"/>
    <row r="832" s="3" customFormat="1" ht="15" customHeight="1"/>
    <row r="833" s="3" customFormat="1" ht="15" customHeight="1"/>
    <row r="834" s="3" customFormat="1" ht="15" customHeight="1"/>
    <row r="835" s="3" customFormat="1" ht="15" customHeight="1"/>
    <row r="836" s="3" customFormat="1" ht="15" customHeight="1"/>
    <row r="837" s="3" customFormat="1" ht="15" customHeight="1"/>
    <row r="838" s="3" customFormat="1" ht="15" customHeight="1"/>
    <row r="839" s="3" customFormat="1" ht="15" customHeight="1"/>
    <row r="840" s="3" customFormat="1" ht="15" customHeight="1"/>
    <row r="841" s="3" customFormat="1" ht="15" customHeight="1"/>
    <row r="842" s="3" customFormat="1" ht="15" customHeight="1"/>
    <row r="843" s="3" customFormat="1" ht="15" customHeight="1"/>
    <row r="844" s="3" customFormat="1" ht="15" customHeight="1"/>
    <row r="845" s="3" customFormat="1" ht="15" customHeight="1"/>
    <row r="846" s="3" customFormat="1" ht="15" customHeight="1"/>
    <row r="847" s="3" customFormat="1" ht="15" customHeight="1"/>
    <row r="848" s="3" customFormat="1" ht="15" customHeight="1"/>
    <row r="849" s="3" customFormat="1" ht="15" customHeight="1"/>
    <row r="850" s="3" customFormat="1" ht="15" customHeight="1"/>
    <row r="851" s="3" customFormat="1" ht="15" customHeight="1"/>
    <row r="852" s="3" customFormat="1" ht="15" customHeight="1"/>
    <row r="853" s="3" customFormat="1" ht="15" customHeight="1"/>
    <row r="854" s="3" customFormat="1" ht="15" customHeight="1"/>
    <row r="855" s="3" customFormat="1" ht="15" customHeight="1"/>
    <row r="856" s="3" customFormat="1" ht="15" customHeight="1"/>
    <row r="857" s="3" customFormat="1" ht="15" customHeight="1"/>
    <row r="858" s="3" customFormat="1" ht="15" customHeight="1"/>
    <row r="859" s="3" customFormat="1" ht="15" customHeight="1"/>
    <row r="860" s="3" customFormat="1" ht="15" customHeight="1"/>
    <row r="861" s="3" customFormat="1" ht="15" customHeight="1"/>
    <row r="862" s="3" customFormat="1" ht="15" customHeight="1"/>
    <row r="863" s="3" customFormat="1" ht="15" customHeight="1"/>
    <row r="864" s="3" customFormat="1" ht="15" customHeight="1"/>
    <row r="865" s="3" customFormat="1" ht="15" customHeight="1"/>
    <row r="866" s="3" customFormat="1" ht="15" customHeight="1"/>
    <row r="867" s="3" customFormat="1" ht="15" customHeight="1"/>
    <row r="868" s="3" customFormat="1" ht="15" customHeight="1"/>
    <row r="869" s="3" customFormat="1" ht="15" customHeight="1"/>
    <row r="870" s="3" customFormat="1" ht="15" customHeight="1"/>
    <row r="871" s="3" customFormat="1" ht="15" customHeight="1"/>
    <row r="872" s="3" customFormat="1" ht="15" customHeight="1"/>
    <row r="873" s="3" customFormat="1" ht="15" customHeight="1"/>
    <row r="874" s="3" customFormat="1" ht="15" customHeight="1"/>
    <row r="875" s="3" customFormat="1" ht="15" customHeight="1"/>
    <row r="876" s="3" customFormat="1" ht="15" customHeight="1"/>
    <row r="877" s="3" customFormat="1" ht="15" customHeight="1"/>
    <row r="878" s="3" customFormat="1" ht="15" customHeight="1"/>
    <row r="879" s="3" customFormat="1" ht="15" customHeight="1"/>
    <row r="880" s="3" customFormat="1" ht="15" customHeight="1"/>
    <row r="881" s="3" customFormat="1" ht="15" customHeight="1"/>
    <row r="882" s="3" customFormat="1" ht="15" customHeight="1"/>
    <row r="883" s="3" customFormat="1" ht="15" customHeight="1"/>
    <row r="884" s="3" customFormat="1" ht="15" customHeight="1"/>
    <row r="885" s="3" customFormat="1" ht="15" customHeight="1"/>
    <row r="886" s="3" customFormat="1" ht="15" customHeight="1"/>
    <row r="887" s="3" customFormat="1" ht="15" customHeight="1"/>
    <row r="888" s="3" customFormat="1" ht="15" customHeight="1"/>
    <row r="889" s="3" customFormat="1" ht="15" customHeight="1"/>
    <row r="890" s="3" customFormat="1" ht="15" customHeight="1"/>
    <row r="891" s="3" customFormat="1" ht="15" customHeight="1"/>
    <row r="892" s="3" customFormat="1" ht="15" customHeight="1"/>
    <row r="893" s="3" customFormat="1" ht="15" customHeight="1"/>
    <row r="894" s="3" customFormat="1" ht="15" customHeight="1"/>
    <row r="895" s="3" customFormat="1" ht="15" customHeight="1"/>
    <row r="896" s="3" customFormat="1" ht="15" customHeight="1"/>
    <row r="897" s="3" customFormat="1" ht="15" customHeight="1"/>
    <row r="898" s="3" customFormat="1" ht="15" customHeight="1"/>
    <row r="899" s="3" customFormat="1" ht="15" customHeight="1"/>
    <row r="900" s="3" customFormat="1" ht="15" customHeight="1"/>
    <row r="901" s="3" customFormat="1" ht="15" customHeight="1"/>
    <row r="902" s="3" customFormat="1" ht="15" customHeight="1"/>
    <row r="903" s="3" customFormat="1" ht="15" customHeight="1"/>
    <row r="904" s="3" customFormat="1" ht="15" customHeight="1"/>
    <row r="905" s="3" customFormat="1" ht="15" customHeight="1"/>
    <row r="906" s="3" customFormat="1" ht="15" customHeight="1"/>
    <row r="907" s="3" customFormat="1" ht="15" customHeight="1"/>
    <row r="908" s="3" customFormat="1" ht="15" customHeight="1"/>
    <row r="909" s="3" customFormat="1" ht="15" customHeight="1"/>
    <row r="910" s="3" customFormat="1" ht="15" customHeight="1"/>
    <row r="911" s="3" customFormat="1" ht="15" customHeight="1"/>
    <row r="912" s="3" customFormat="1" ht="15" customHeight="1"/>
    <row r="913" s="3" customFormat="1" ht="15" customHeight="1"/>
    <row r="914" s="3" customFormat="1" ht="15" customHeight="1"/>
    <row r="915" s="3" customFormat="1" ht="15" customHeight="1"/>
    <row r="916" s="3" customFormat="1" ht="15" customHeight="1"/>
    <row r="917" s="3" customFormat="1" ht="15" customHeight="1"/>
    <row r="918" s="3" customFormat="1" ht="15" customHeight="1"/>
    <row r="919" s="3" customFormat="1" ht="15" customHeight="1"/>
    <row r="920" s="3" customFormat="1" ht="15" customHeight="1"/>
    <row r="921" s="3" customFormat="1" ht="15" customHeight="1"/>
    <row r="922" s="3" customFormat="1" ht="15" customHeight="1"/>
    <row r="923" s="3" customFormat="1" ht="15" customHeight="1"/>
    <row r="924" s="3" customFormat="1" ht="15" customHeight="1"/>
    <row r="925" s="3" customFormat="1" ht="15" customHeight="1"/>
    <row r="926" s="3" customFormat="1" ht="15" customHeight="1"/>
    <row r="927" s="3" customFormat="1" ht="15" customHeight="1"/>
    <row r="928" s="3" customFormat="1" ht="15" customHeight="1"/>
    <row r="929" s="3" customFormat="1" ht="15" customHeight="1"/>
    <row r="930" s="3" customFormat="1" ht="15" customHeight="1"/>
    <row r="931" s="3" customFormat="1" ht="15" customHeight="1"/>
    <row r="932" s="3" customFormat="1" ht="15" customHeight="1"/>
    <row r="933" s="3" customFormat="1" ht="15" customHeight="1"/>
    <row r="934" s="3" customFormat="1" ht="15" customHeight="1"/>
    <row r="935" s="3" customFormat="1" ht="15" customHeight="1"/>
    <row r="936" s="3" customFormat="1" ht="15" customHeight="1"/>
    <row r="937" s="3" customFormat="1" ht="15" customHeight="1"/>
    <row r="938" s="3" customFormat="1" ht="15" customHeight="1"/>
    <row r="939" s="3" customFormat="1" ht="15" customHeight="1"/>
    <row r="940" s="3" customFormat="1" ht="15" customHeight="1"/>
    <row r="941" s="3" customFormat="1" ht="15" customHeight="1"/>
    <row r="942" s="3" customFormat="1" ht="15" customHeight="1"/>
    <row r="943" s="3" customFormat="1" ht="15" customHeight="1"/>
    <row r="944" s="3" customFormat="1" ht="15" customHeight="1"/>
    <row r="945" s="3" customFormat="1" ht="15" customHeight="1"/>
    <row r="946" s="3" customFormat="1" ht="15" customHeight="1"/>
    <row r="947" s="3" customFormat="1" ht="15" customHeight="1"/>
    <row r="948" s="3" customFormat="1" ht="15" customHeight="1"/>
    <row r="949" s="3" customFormat="1" ht="15" customHeight="1"/>
    <row r="950" s="3" customFormat="1" ht="15" customHeight="1"/>
    <row r="951" s="3" customFormat="1" ht="15" customHeight="1"/>
    <row r="952" s="3" customFormat="1" ht="15" customHeight="1"/>
    <row r="953" s="3" customFormat="1" ht="15" customHeight="1"/>
    <row r="954" s="3" customFormat="1" ht="15" customHeight="1"/>
    <row r="955" s="3" customFormat="1" ht="15" customHeight="1"/>
    <row r="956" s="3" customFormat="1" ht="15" customHeight="1"/>
    <row r="957" s="3" customFormat="1" ht="15" customHeight="1"/>
    <row r="958" s="3" customFormat="1" ht="15" customHeight="1"/>
    <row r="959" s="3" customFormat="1" ht="15" customHeight="1"/>
    <row r="960" s="3" customFormat="1" ht="15" customHeight="1"/>
    <row r="961" s="3" customFormat="1" ht="15" customHeight="1"/>
    <row r="962" s="3" customFormat="1" ht="15" customHeight="1"/>
    <row r="963" s="3" customFormat="1" ht="15" customHeight="1"/>
    <row r="964" s="3" customFormat="1" ht="15" customHeight="1"/>
    <row r="965" s="3" customFormat="1" ht="15" customHeight="1"/>
    <row r="966" s="3" customFormat="1" ht="15" customHeight="1"/>
    <row r="967" s="3" customFormat="1" ht="15" customHeight="1"/>
    <row r="968" s="3" customFormat="1" ht="15" customHeight="1"/>
    <row r="969" s="3" customFormat="1" ht="15" customHeight="1"/>
    <row r="970" s="3" customFormat="1" ht="15" customHeight="1"/>
    <row r="971" s="3" customFormat="1" ht="15" customHeight="1"/>
    <row r="972" s="3" customFormat="1" ht="15" customHeight="1"/>
    <row r="973" s="3" customFormat="1" ht="15" customHeight="1"/>
    <row r="974" s="3" customFormat="1" ht="15" customHeight="1"/>
    <row r="975" s="3" customFormat="1" ht="15" customHeight="1"/>
    <row r="976" s="3" customFormat="1" ht="15" customHeight="1"/>
    <row r="977" s="3" customFormat="1" ht="15" customHeight="1"/>
    <row r="978" s="3" customFormat="1" ht="15" customHeight="1"/>
    <row r="979" s="3" customFormat="1" ht="15" customHeight="1"/>
    <row r="980" s="3" customFormat="1" ht="15" customHeight="1"/>
    <row r="981" s="3" customFormat="1" ht="15" customHeight="1"/>
    <row r="982" s="3" customFormat="1" ht="15" customHeight="1"/>
    <row r="983" s="3" customFormat="1" ht="15" customHeight="1"/>
    <row r="984" s="3" customFormat="1" ht="15" customHeight="1"/>
    <row r="985" s="3" customFormat="1" ht="15" customHeight="1"/>
    <row r="986" s="3" customFormat="1" ht="15" customHeight="1"/>
    <row r="987" s="3" customFormat="1" ht="15" customHeight="1"/>
    <row r="988" s="3" customFormat="1" ht="15" customHeight="1"/>
    <row r="989" s="3" customFormat="1" ht="15" customHeight="1"/>
    <row r="990" s="3" customFormat="1" ht="15" customHeight="1"/>
    <row r="991" s="3" customFormat="1" ht="15" customHeight="1"/>
    <row r="992" s="3" customFormat="1" ht="15" customHeight="1"/>
    <row r="993" s="3" customFormat="1" ht="15" customHeight="1"/>
    <row r="994" s="3" customFormat="1" ht="15" customHeight="1"/>
    <row r="995" s="3" customFormat="1" ht="15" customHeight="1"/>
    <row r="996" s="3" customFormat="1" ht="15" customHeight="1"/>
    <row r="997" s="3" customFormat="1" ht="15" customHeight="1"/>
    <row r="998" s="3" customFormat="1" ht="15" customHeight="1"/>
    <row r="999" s="3" customFormat="1" ht="15" customHeight="1"/>
    <row r="1000" s="3" customFormat="1" ht="15" customHeight="1"/>
    <row r="1001" s="3" customFormat="1" ht="15" customHeight="1"/>
    <row r="1002" s="3" customFormat="1" ht="15" customHeight="1"/>
    <row r="1003" s="3" customFormat="1" ht="15" customHeight="1"/>
    <row r="1004" s="3" customFormat="1" ht="15" customHeight="1"/>
    <row r="1005" s="3" customFormat="1" ht="15" customHeight="1"/>
    <row r="1006" s="3" customFormat="1" ht="15" customHeight="1"/>
    <row r="1007" s="3" customFormat="1" ht="15" customHeight="1"/>
    <row r="1008" s="3" customFormat="1" ht="15" customHeight="1"/>
    <row r="1009" s="3" customFormat="1" ht="15" customHeight="1"/>
    <row r="1010" s="3" customFormat="1" ht="15" customHeight="1"/>
    <row r="1011" s="3" customFormat="1" ht="15" customHeight="1"/>
    <row r="1012" s="3" customFormat="1" ht="15" customHeight="1"/>
    <row r="1013" s="3" customFormat="1" ht="15" customHeight="1"/>
    <row r="1014" s="3" customFormat="1" ht="15" customHeight="1"/>
    <row r="1015" s="3" customFormat="1" ht="15" customHeight="1"/>
    <row r="1016" s="3" customFormat="1" ht="15" customHeight="1"/>
    <row r="1017" s="3" customFormat="1" ht="15" customHeight="1"/>
    <row r="1018" s="3" customFormat="1" ht="15" customHeight="1"/>
    <row r="1019" s="3" customFormat="1" ht="15" customHeight="1"/>
    <row r="1020" s="3" customFormat="1" ht="15" customHeight="1"/>
    <row r="1021" s="3" customFormat="1" ht="15" customHeight="1"/>
    <row r="1022" s="3" customFormat="1" ht="15" customHeight="1"/>
    <row r="1023" s="3" customFormat="1" ht="15" customHeight="1"/>
    <row r="1024" s="3" customFormat="1" ht="15" customHeight="1"/>
    <row r="1025" s="3" customFormat="1" ht="15" customHeight="1"/>
    <row r="1026" s="3" customFormat="1" ht="15" customHeight="1"/>
    <row r="1027" s="3" customFormat="1" ht="15" customHeight="1"/>
    <row r="1028" s="3" customFormat="1" ht="15" customHeight="1"/>
    <row r="1029" s="3" customFormat="1" ht="15" customHeight="1"/>
    <row r="1030" s="3" customFormat="1" ht="15" customHeight="1"/>
    <row r="1031" s="3" customFormat="1" ht="15" customHeight="1"/>
    <row r="1032" s="3" customFormat="1" ht="15" customHeight="1"/>
    <row r="1033" s="3" customFormat="1" ht="15" customHeight="1"/>
    <row r="1034" s="3" customFormat="1" ht="15" customHeight="1"/>
    <row r="1035" s="3" customFormat="1" ht="15" customHeight="1"/>
    <row r="1036" s="3" customFormat="1" ht="15" customHeight="1"/>
    <row r="1037" s="3" customFormat="1" ht="15" customHeight="1"/>
    <row r="1038" s="3" customFormat="1" ht="15" customHeight="1"/>
    <row r="1039" s="3" customFormat="1" ht="15" customHeight="1"/>
    <row r="1040" s="3" customFormat="1" ht="15" customHeight="1"/>
    <row r="1041" s="3" customFormat="1" ht="15" customHeight="1"/>
    <row r="1042" s="3" customFormat="1" ht="15" customHeight="1"/>
    <row r="1043" s="3" customFormat="1" ht="15" customHeight="1"/>
    <row r="1044" s="3" customFormat="1" ht="15" customHeight="1"/>
    <row r="1045" s="3" customFormat="1" ht="15" customHeight="1"/>
    <row r="1046" s="3" customFormat="1" ht="15" customHeight="1"/>
    <row r="1047" s="3" customFormat="1" ht="15" customHeight="1"/>
    <row r="1048" s="3" customFormat="1" ht="15" customHeight="1"/>
    <row r="1049" s="3" customFormat="1" ht="15" customHeight="1"/>
    <row r="1050" s="3" customFormat="1" ht="15" customHeight="1"/>
    <row r="1051" s="3" customFormat="1" ht="15" customHeight="1"/>
    <row r="1052" s="3" customFormat="1" ht="15" customHeight="1"/>
    <row r="1053" s="3" customFormat="1" ht="15" customHeight="1"/>
    <row r="1054" s="3" customFormat="1" ht="15" customHeight="1"/>
    <row r="1055" s="3" customFormat="1" ht="15" customHeight="1"/>
    <row r="1056" s="3" customFormat="1" ht="15" customHeight="1"/>
    <row r="1057" s="3" customFormat="1" ht="15" customHeight="1"/>
    <row r="1058" s="3" customFormat="1" ht="15" customHeight="1"/>
    <row r="1059" s="3" customFormat="1" ht="15" customHeight="1"/>
    <row r="1060" s="3" customFormat="1" ht="15" customHeight="1"/>
    <row r="1061" s="3" customFormat="1" ht="15" customHeight="1"/>
    <row r="1062" s="3" customFormat="1" ht="15" customHeight="1"/>
    <row r="1063" s="3" customFormat="1" ht="15" customHeight="1"/>
    <row r="1064" s="3" customFormat="1" ht="15" customHeight="1"/>
    <row r="1065" s="3" customFormat="1" ht="15" customHeight="1"/>
    <row r="1066" s="3" customFormat="1" ht="15" customHeight="1"/>
    <row r="1067" s="3" customFormat="1" ht="15" customHeight="1"/>
    <row r="1068" s="3" customFormat="1" ht="15" customHeight="1"/>
    <row r="1069" s="3" customFormat="1" ht="15" customHeight="1"/>
    <row r="1070" s="3" customFormat="1" ht="15" customHeight="1"/>
    <row r="1071" s="3" customFormat="1" ht="15" customHeight="1"/>
    <row r="1072" s="3" customFormat="1" ht="15" customHeight="1"/>
    <row r="1073" s="3" customFormat="1" ht="15" customHeight="1"/>
    <row r="1074" s="3" customFormat="1" ht="15" customHeight="1"/>
    <row r="1075" s="3" customFormat="1" ht="15" customHeight="1"/>
    <row r="1076" s="3" customFormat="1" ht="15" customHeight="1"/>
    <row r="1077" s="3" customFormat="1" ht="15" customHeight="1"/>
    <row r="1078" s="3" customFormat="1" ht="15" customHeight="1"/>
    <row r="1079" s="3" customFormat="1" ht="15" customHeight="1"/>
    <row r="1080" s="3" customFormat="1" ht="15" customHeight="1"/>
    <row r="1081" s="3" customFormat="1" ht="15" customHeight="1"/>
    <row r="1082" s="3" customFormat="1" ht="15" customHeight="1"/>
    <row r="1083" s="3" customFormat="1" ht="15" customHeight="1"/>
    <row r="1084" s="3" customFormat="1" ht="15" customHeight="1"/>
    <row r="1085" s="3" customFormat="1" ht="15" customHeight="1"/>
    <row r="1086" s="3" customFormat="1" ht="15" customHeight="1"/>
    <row r="1087" s="3" customFormat="1" ht="15" customHeight="1"/>
    <row r="1088" s="3" customFormat="1" ht="15" customHeight="1"/>
    <row r="1089" s="3" customFormat="1" ht="15" customHeight="1"/>
    <row r="1090" s="3" customFormat="1" ht="15" customHeight="1"/>
    <row r="1091" s="3" customFormat="1" ht="15" customHeight="1"/>
    <row r="1092" s="3" customFormat="1" ht="15" customHeight="1"/>
    <row r="1093" s="3" customFormat="1" ht="15" customHeight="1"/>
    <row r="1094" s="3" customFormat="1" ht="15" customHeight="1"/>
    <row r="1095" s="3" customFormat="1" ht="15" customHeight="1"/>
    <row r="1096" s="3" customFormat="1" ht="15" customHeight="1"/>
    <row r="1097" s="3" customFormat="1" ht="15" customHeight="1"/>
    <row r="1098" s="3" customFormat="1" ht="15" customHeight="1"/>
    <row r="1099" s="3" customFormat="1" ht="15" customHeight="1"/>
    <row r="1100" s="3" customFormat="1" ht="15" customHeight="1"/>
    <row r="1101" s="3" customFormat="1" ht="15" customHeight="1"/>
    <row r="1102" s="3" customFormat="1" ht="15" customHeight="1"/>
    <row r="1103" s="3" customFormat="1" ht="15" customHeight="1"/>
    <row r="1104" s="3" customFormat="1" ht="15" customHeight="1"/>
    <row r="1105" s="3" customFormat="1" ht="15" customHeight="1"/>
    <row r="1106" s="3" customFormat="1" ht="15" customHeight="1"/>
    <row r="1107" s="3" customFormat="1" ht="15" customHeight="1"/>
    <row r="1108" s="3" customFormat="1" ht="15" customHeight="1"/>
    <row r="1109" s="3" customFormat="1" ht="15" customHeight="1"/>
    <row r="1110" s="3" customFormat="1" ht="15" customHeight="1"/>
    <row r="1111" s="3" customFormat="1" ht="15" customHeight="1"/>
    <row r="1112" s="3" customFormat="1" ht="15" customHeight="1"/>
    <row r="1113" s="3" customFormat="1" ht="15" customHeight="1"/>
    <row r="1114" s="3" customFormat="1" ht="15" customHeight="1"/>
    <row r="1115" s="3" customFormat="1" ht="15" customHeight="1"/>
    <row r="1116" s="3" customFormat="1" ht="15" customHeight="1"/>
    <row r="1117" s="3" customFormat="1" ht="15" customHeight="1"/>
    <row r="1118" s="3" customFormat="1" ht="15" customHeight="1"/>
    <row r="1119" s="3" customFormat="1" ht="15" customHeight="1"/>
    <row r="1120" s="3" customFormat="1" ht="15" customHeight="1"/>
    <row r="1121" s="3" customFormat="1" ht="15" customHeight="1"/>
    <row r="1122" s="3" customFormat="1" ht="15" customHeight="1"/>
    <row r="1123" s="3" customFormat="1" ht="15" customHeight="1"/>
    <row r="1124" s="3" customFormat="1" ht="15" customHeight="1"/>
    <row r="1125" s="3" customFormat="1" ht="15" customHeight="1"/>
    <row r="1126" s="3" customFormat="1" ht="15" customHeight="1"/>
    <row r="1127" s="3" customFormat="1" ht="15" customHeight="1"/>
    <row r="1128" s="3" customFormat="1" ht="15" customHeight="1"/>
    <row r="1129" s="3" customFormat="1" ht="15" customHeight="1"/>
    <row r="1130" s="3" customFormat="1" ht="15" customHeight="1"/>
    <row r="1131" s="3" customFormat="1" ht="15" customHeight="1"/>
    <row r="1132" s="3" customFormat="1" ht="15" customHeight="1"/>
    <row r="1133" s="3" customFormat="1" ht="15" customHeight="1"/>
    <row r="1134" s="3" customFormat="1" ht="15" customHeight="1"/>
    <row r="1135" s="3" customFormat="1" ht="15" customHeight="1"/>
    <row r="1136" s="3" customFormat="1" ht="15" customHeight="1"/>
    <row r="1137" s="3" customFormat="1" ht="15" customHeight="1"/>
    <row r="1138" s="3" customFormat="1" ht="15" customHeight="1"/>
    <row r="1139" s="3" customFormat="1" ht="15" customHeight="1"/>
    <row r="1140" s="3" customFormat="1" ht="15" customHeight="1"/>
    <row r="1141" s="3" customFormat="1" ht="15" customHeight="1"/>
    <row r="1142" s="3" customFormat="1" ht="15" customHeight="1"/>
    <row r="1143" s="3" customFormat="1" ht="15" customHeight="1"/>
  </sheetData>
  <mergeCells count="1">
    <mergeCell ref="A1:D1"/>
  </mergeCells>
  <phoneticPr fontId="4" type="noConversion"/>
  <printOptions horizontalCentered="1"/>
  <pageMargins left="0.35763888888888901" right="0.3576388888888890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已审核资格证的</vt:lpstr>
      <vt:lpstr>已审核资格证的!Print_Titles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longhui</dc:creator>
  <cp:lastModifiedBy>微软用户</cp:lastModifiedBy>
  <cp:lastPrinted>2019-05-08T07:28:11Z</cp:lastPrinted>
  <dcterms:created xsi:type="dcterms:W3CDTF">2019-03-21T06:40:00Z</dcterms:created>
  <dcterms:modified xsi:type="dcterms:W3CDTF">2019-05-08T07:31:50Z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