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sheet1!$A$3:$K$29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<sst xmlns="http://schemas.openxmlformats.org/spreadsheetml/2006/main" count="65" uniqueCount="45">
  <si>
    <t>附件</t>
  </si>
  <si>
    <t>湖北省荆州中学2025年公开招聘教师综合成绩及体检入围名单</t>
  </si>
  <si>
    <t>序号</t>
  </si>
  <si>
    <t>岗位名称</t>
  </si>
  <si>
    <t>岗位代码</t>
  </si>
  <si>
    <t>招聘人数</t>
  </si>
  <si>
    <t>姓名</t>
  </si>
  <si>
    <t>准考证号</t>
  </si>
  <si>
    <t>笔试成绩</t>
  </si>
  <si>
    <t>面试成绩</t>
  </si>
  <si>
    <t>综合成绩</t>
  </si>
  <si>
    <t>排名</t>
  </si>
  <si>
    <t>是否入围</t>
  </si>
  <si>
    <t>高中语文教师</t>
  </si>
  <si>
    <t>万方明</t>
  </si>
  <si>
    <t>沈越</t>
  </si>
  <si>
    <t>游幸</t>
  </si>
  <si>
    <t>刘心宇</t>
  </si>
  <si>
    <t>陈子优</t>
  </si>
  <si>
    <t>伍佳琪</t>
  </si>
  <si>
    <t>高中数学教师</t>
  </si>
  <si>
    <t>胡畅</t>
  </si>
  <si>
    <t>高敏</t>
  </si>
  <si>
    <t>刘诗棋</t>
  </si>
  <si>
    <t>刘志强</t>
  </si>
  <si>
    <t>胡安迪</t>
  </si>
  <si>
    <t>高中物理教师</t>
  </si>
  <si>
    <t>付卓</t>
  </si>
  <si>
    <t>高中化学教师</t>
  </si>
  <si>
    <t>周颖</t>
  </si>
  <si>
    <t>万胜</t>
  </si>
  <si>
    <t>易巧巧</t>
  </si>
  <si>
    <t>胡小凤</t>
  </si>
  <si>
    <t>董正转</t>
  </si>
  <si>
    <t>余鑫铭</t>
  </si>
  <si>
    <t>高中政治教师</t>
  </si>
  <si>
    <t>崔婷</t>
  </si>
  <si>
    <t>胡佳玮</t>
  </si>
  <si>
    <t>王家晨</t>
  </si>
  <si>
    <t>王倩</t>
  </si>
  <si>
    <t>高中历史教师</t>
  </si>
  <si>
    <t>张宇婷</t>
  </si>
  <si>
    <t>徐红涛</t>
  </si>
  <si>
    <t>严圣娥</t>
  </si>
  <si>
    <t>黄艳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</si>
</sst>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5"/>
      <color theme="1"/>
      <name val="宋体"/>
      <charset val="134"/>
      <scheme val="minor"/>
    </font>
    <font>
      <sz val="25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11"/>
      <name val="方正黑体简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2" xfId="5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 2 2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zoomScaleSheetLayoutView="90" workbookViewId="0">
      <pane ySplit="3" topLeftCell="A24" activePane="bottomLeft" state="frozen"/>
      <selection/>
      <selection pane="bottomLeft" activeCell="C32" sqref="C32"/>
    </sheetView>
  </sheetViews>
  <sheetFormatPr defaultColWidth="29.775" defaultRowHeight="44" customHeight="1"/>
  <cols>
    <col min="1" max="1" width="10" style="2" customWidth="1"/>
    <col min="2" max="2" width="23.125" style="2" customWidth="1"/>
    <col min="3" max="3" width="22" style="2" customWidth="1"/>
    <col min="4" max="4" width="15.125" style="2" customWidth="1"/>
    <col min="5" max="5" width="15.875" style="3" customWidth="1"/>
    <col min="6" max="6" width="21.5" style="3" customWidth="1"/>
    <col min="7" max="7" width="15.875" style="4" customWidth="1"/>
    <col min="8" max="8" width="14.375" style="3" customWidth="1"/>
    <col min="9" max="9" width="14.25" style="3" customWidth="1"/>
    <col min="10" max="10" width="14.375" style="3" customWidth="1"/>
    <col min="11" max="11" width="13.375" style="3" customWidth="1"/>
    <col min="12" max="16384" width="29.775" style="2"/>
  </cols>
  <sheetData>
    <row r="1" ht="33" customHeight="1" spans="1:1">
      <c r="A1" s="5" t="s">
        <v>0</v>
      </c>
    </row>
    <row r="2" ht="46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36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</row>
    <row r="4" ht="32" customHeight="1" spans="1:11">
      <c r="A4" s="10">
        <v>1</v>
      </c>
      <c r="B4" s="11" t="s">
        <v>13</v>
      </c>
      <c r="C4" s="11">
        <v>2025001001</v>
      </c>
      <c r="D4" s="11">
        <v>2</v>
      </c>
      <c r="E4" s="10" t="s">
        <v>14</v>
      </c>
      <c r="F4" s="10" t="str">
        <f>"25081600202"</f>
        <v>25081600202</v>
      </c>
      <c r="G4" s="12">
        <v>83</v>
      </c>
      <c r="H4" s="8">
        <v>82.8</v>
      </c>
      <c r="I4" s="8">
        <f t="shared" ref="I4:I29" si="0">G4*0.4+H4*0.6</f>
        <v>82.88</v>
      </c>
      <c r="J4" s="8">
        <v>1</v>
      </c>
      <c r="K4" s="8" t="str">
        <f>IF(J4&lt;=D4,"入围"," ")</f>
        <v>入围</v>
      </c>
    </row>
    <row r="5" ht="32" customHeight="1" spans="1:11">
      <c r="A5" s="10">
        <v>2</v>
      </c>
      <c r="B5" s="13" t="s">
        <v>13</v>
      </c>
      <c r="C5" s="13">
        <v>2025001001</v>
      </c>
      <c r="D5" s="13">
        <v>2</v>
      </c>
      <c r="E5" s="8" t="s">
        <v>15</v>
      </c>
      <c r="F5" s="8" t="str">
        <f>"25081600111"</f>
        <v>25081600111</v>
      </c>
      <c r="G5" s="9">
        <v>78.5</v>
      </c>
      <c r="H5" s="8">
        <v>85.2</v>
      </c>
      <c r="I5" s="8">
        <f t="shared" si="0"/>
        <v>82.52</v>
      </c>
      <c r="J5" s="8">
        <v>2</v>
      </c>
      <c r="K5" s="8" t="str">
        <f t="shared" ref="K5:K29" si="1">IF(J5&lt;=D5,"入围"," ")</f>
        <v>入围</v>
      </c>
    </row>
    <row r="6" ht="32" customHeight="1" spans="1:11">
      <c r="A6" s="10">
        <v>3</v>
      </c>
      <c r="B6" s="13" t="s">
        <v>13</v>
      </c>
      <c r="C6" s="13">
        <v>2025001001</v>
      </c>
      <c r="D6" s="13">
        <v>2</v>
      </c>
      <c r="E6" s="8" t="s">
        <v>16</v>
      </c>
      <c r="F6" s="8" t="str">
        <f>"25081600301"</f>
        <v>25081600301</v>
      </c>
      <c r="G6" s="9">
        <v>81</v>
      </c>
      <c r="H6" s="8">
        <v>82.6</v>
      </c>
      <c r="I6" s="8">
        <f t="shared" si="0"/>
        <v>81.96</v>
      </c>
      <c r="J6" s="8">
        <v>3</v>
      </c>
      <c r="K6" s="8" t="str">
        <f t="shared" si="1"/>
        <v> </v>
      </c>
    </row>
    <row r="7" ht="32" customHeight="1" spans="1:11">
      <c r="A7" s="10">
        <v>4</v>
      </c>
      <c r="B7" s="13" t="s">
        <v>13</v>
      </c>
      <c r="C7" s="13">
        <v>2025001001</v>
      </c>
      <c r="D7" s="13">
        <v>2</v>
      </c>
      <c r="E7" s="8" t="s">
        <v>17</v>
      </c>
      <c r="F7" s="8" t="str">
        <f>"25081600108"</f>
        <v>25081600108</v>
      </c>
      <c r="G7" s="9">
        <v>74.5</v>
      </c>
      <c r="H7" s="8">
        <v>86.6</v>
      </c>
      <c r="I7" s="8">
        <f t="shared" si="0"/>
        <v>81.76</v>
      </c>
      <c r="J7" s="8">
        <v>4</v>
      </c>
      <c r="K7" s="8" t="str">
        <f t="shared" si="1"/>
        <v> </v>
      </c>
    </row>
    <row r="8" ht="32" customHeight="1" spans="1:11">
      <c r="A8" s="10">
        <v>5</v>
      </c>
      <c r="B8" s="13" t="s">
        <v>13</v>
      </c>
      <c r="C8" s="13">
        <v>2025001001</v>
      </c>
      <c r="D8" s="13">
        <v>2</v>
      </c>
      <c r="E8" s="8" t="s">
        <v>18</v>
      </c>
      <c r="F8" s="8" t="str">
        <f>"25081600126"</f>
        <v>25081600126</v>
      </c>
      <c r="G8" s="9">
        <v>78</v>
      </c>
      <c r="H8" s="8">
        <v>83.5</v>
      </c>
      <c r="I8" s="8">
        <f t="shared" si="0"/>
        <v>81.3</v>
      </c>
      <c r="J8" s="8">
        <v>5</v>
      </c>
      <c r="K8" s="8" t="str">
        <f t="shared" si="1"/>
        <v> </v>
      </c>
    </row>
    <row r="9" ht="32" customHeight="1" spans="1:11">
      <c r="A9" s="10">
        <v>6</v>
      </c>
      <c r="B9" s="13" t="s">
        <v>13</v>
      </c>
      <c r="C9" s="13">
        <v>2025001001</v>
      </c>
      <c r="D9" s="13">
        <v>2</v>
      </c>
      <c r="E9" s="8" t="s">
        <v>19</v>
      </c>
      <c r="F9" s="8" t="str">
        <f>"25081600302"</f>
        <v>25081600302</v>
      </c>
      <c r="G9" s="9">
        <v>76</v>
      </c>
      <c r="H9" s="8">
        <v>83.6</v>
      </c>
      <c r="I9" s="8">
        <f t="shared" si="0"/>
        <v>80.56</v>
      </c>
      <c r="J9" s="8">
        <v>6</v>
      </c>
      <c r="K9" s="8" t="str">
        <f t="shared" si="1"/>
        <v> </v>
      </c>
    </row>
    <row r="10" ht="32" customHeight="1" spans="1:11">
      <c r="A10" s="10">
        <v>7</v>
      </c>
      <c r="B10" s="13" t="s">
        <v>20</v>
      </c>
      <c r="C10" s="13">
        <v>2025001002</v>
      </c>
      <c r="D10" s="13">
        <v>2</v>
      </c>
      <c r="E10" s="8" t="s">
        <v>21</v>
      </c>
      <c r="F10" s="8" t="str">
        <f>"25081600505"</f>
        <v>25081600505</v>
      </c>
      <c r="G10" s="9">
        <v>93</v>
      </c>
      <c r="H10" s="8">
        <v>78.8</v>
      </c>
      <c r="I10" s="8">
        <f t="shared" si="0"/>
        <v>84.48</v>
      </c>
      <c r="J10" s="8">
        <v>1</v>
      </c>
      <c r="K10" s="8" t="str">
        <f t="shared" si="1"/>
        <v>入围</v>
      </c>
    </row>
    <row r="11" ht="32" customHeight="1" spans="1:11">
      <c r="A11" s="10">
        <v>8</v>
      </c>
      <c r="B11" s="13" t="s">
        <v>20</v>
      </c>
      <c r="C11" s="13">
        <v>2025001002</v>
      </c>
      <c r="D11" s="13">
        <v>2</v>
      </c>
      <c r="E11" s="8" t="s">
        <v>22</v>
      </c>
      <c r="F11" s="8" t="str">
        <f>"25081600603"</f>
        <v>25081600603</v>
      </c>
      <c r="G11" s="9">
        <v>82</v>
      </c>
      <c r="H11" s="8">
        <v>85.2</v>
      </c>
      <c r="I11" s="8">
        <f t="shared" si="0"/>
        <v>83.92</v>
      </c>
      <c r="J11" s="8">
        <v>2</v>
      </c>
      <c r="K11" s="8" t="str">
        <f t="shared" si="1"/>
        <v>入围</v>
      </c>
    </row>
    <row r="12" ht="32" customHeight="1" spans="1:11">
      <c r="A12" s="10">
        <v>9</v>
      </c>
      <c r="B12" s="13" t="s">
        <v>20</v>
      </c>
      <c r="C12" s="13">
        <v>2025001002</v>
      </c>
      <c r="D12" s="13">
        <v>2</v>
      </c>
      <c r="E12" s="8" t="s">
        <v>23</v>
      </c>
      <c r="F12" s="8" t="str">
        <f>"25081600622"</f>
        <v>25081600622</v>
      </c>
      <c r="G12" s="9">
        <v>71</v>
      </c>
      <c r="H12" s="8">
        <v>82.6</v>
      </c>
      <c r="I12" s="8">
        <f t="shared" si="0"/>
        <v>77.96</v>
      </c>
      <c r="J12" s="8">
        <v>3</v>
      </c>
      <c r="K12" s="8" t="str">
        <f t="shared" si="1"/>
        <v> </v>
      </c>
    </row>
    <row r="13" ht="32" customHeight="1" spans="1:11">
      <c r="A13" s="10">
        <v>10</v>
      </c>
      <c r="B13" s="13" t="s">
        <v>20</v>
      </c>
      <c r="C13" s="13">
        <v>2025001002</v>
      </c>
      <c r="D13" s="13">
        <v>2</v>
      </c>
      <c r="E13" s="8" t="s">
        <v>24</v>
      </c>
      <c r="F13" s="8" t="str">
        <f>"25081600512"</f>
        <v>25081600512</v>
      </c>
      <c r="G13" s="9">
        <v>69</v>
      </c>
      <c r="H13" s="8">
        <v>75.4</v>
      </c>
      <c r="I13" s="8">
        <f t="shared" si="0"/>
        <v>72.84</v>
      </c>
      <c r="J13" s="8">
        <v>4</v>
      </c>
      <c r="K13" s="8" t="str">
        <f t="shared" si="1"/>
        <v> </v>
      </c>
    </row>
    <row r="14" ht="32" customHeight="1" spans="1:11">
      <c r="A14" s="10">
        <v>11</v>
      </c>
      <c r="B14" s="13" t="s">
        <v>20</v>
      </c>
      <c r="C14" s="13">
        <v>2025001002</v>
      </c>
      <c r="D14" s="13">
        <v>2</v>
      </c>
      <c r="E14" s="8" t="s">
        <v>25</v>
      </c>
      <c r="F14" s="8" t="str">
        <f>"25081600621"</f>
        <v>25081600621</v>
      </c>
      <c r="G14" s="9">
        <v>70</v>
      </c>
      <c r="H14" s="8">
        <v>0</v>
      </c>
      <c r="I14" s="8">
        <f t="shared" si="0"/>
        <v>28</v>
      </c>
      <c r="J14" s="8">
        <v>5</v>
      </c>
      <c r="K14" s="8" t="str">
        <f t="shared" si="1"/>
        <v> </v>
      </c>
    </row>
    <row r="15" s="1" customFormat="1" ht="32" customHeight="1" spans="1:11">
      <c r="A15" s="10">
        <v>12</v>
      </c>
      <c r="B15" s="13" t="s">
        <v>26</v>
      </c>
      <c r="C15" s="13">
        <v>2025001003</v>
      </c>
      <c r="D15" s="13">
        <v>1</v>
      </c>
      <c r="E15" s="14" t="s">
        <v>27</v>
      </c>
      <c r="F15" s="14" t="str">
        <f>"25081600709"</f>
        <v>25081600709</v>
      </c>
      <c r="G15" s="15">
        <v>92</v>
      </c>
      <c r="H15" s="14">
        <v>82.6</v>
      </c>
      <c r="I15" s="8">
        <f t="shared" si="0"/>
        <v>86.36</v>
      </c>
      <c r="J15" s="14">
        <v>1</v>
      </c>
      <c r="K15" s="8" t="str">
        <f t="shared" si="1"/>
        <v>入围</v>
      </c>
    </row>
    <row r="16" s="1" customFormat="1" ht="32" customHeight="1" spans="1:11">
      <c r="A16" s="10">
        <v>13</v>
      </c>
      <c r="B16" s="13" t="s">
        <v>28</v>
      </c>
      <c r="C16" s="13">
        <v>2025001004</v>
      </c>
      <c r="D16" s="13">
        <v>4</v>
      </c>
      <c r="E16" s="14" t="s">
        <v>29</v>
      </c>
      <c r="F16" s="14" t="str">
        <f>"25081600819"</f>
        <v>25081600819</v>
      </c>
      <c r="G16" s="15">
        <v>76</v>
      </c>
      <c r="H16" s="14">
        <v>80.8</v>
      </c>
      <c r="I16" s="8">
        <f t="shared" si="0"/>
        <v>78.88</v>
      </c>
      <c r="J16" s="14">
        <v>1</v>
      </c>
      <c r="K16" s="8" t="str">
        <f t="shared" si="1"/>
        <v>入围</v>
      </c>
    </row>
    <row r="17" s="1" customFormat="1" ht="32" customHeight="1" spans="1:11">
      <c r="A17" s="10">
        <v>14</v>
      </c>
      <c r="B17" s="13" t="s">
        <v>28</v>
      </c>
      <c r="C17" s="13">
        <v>2025001004</v>
      </c>
      <c r="D17" s="13">
        <v>4</v>
      </c>
      <c r="E17" s="14" t="s">
        <v>30</v>
      </c>
      <c r="F17" s="14" t="str">
        <f>"25081600825"</f>
        <v>25081600825</v>
      </c>
      <c r="G17" s="15">
        <v>67</v>
      </c>
      <c r="H17" s="14">
        <v>86</v>
      </c>
      <c r="I17" s="8">
        <f t="shared" si="0"/>
        <v>78.4</v>
      </c>
      <c r="J17" s="14">
        <v>2</v>
      </c>
      <c r="K17" s="8" t="str">
        <f t="shared" si="1"/>
        <v>入围</v>
      </c>
    </row>
    <row r="18" s="1" customFormat="1" ht="32" customHeight="1" spans="1:11">
      <c r="A18" s="10">
        <v>15</v>
      </c>
      <c r="B18" s="13" t="s">
        <v>28</v>
      </c>
      <c r="C18" s="13">
        <v>2025001004</v>
      </c>
      <c r="D18" s="13">
        <v>4</v>
      </c>
      <c r="E18" s="14" t="s">
        <v>31</v>
      </c>
      <c r="F18" s="14" t="str">
        <f>"25081600811"</f>
        <v>25081600811</v>
      </c>
      <c r="G18" s="15">
        <v>71</v>
      </c>
      <c r="H18" s="14">
        <v>81.4</v>
      </c>
      <c r="I18" s="8">
        <f t="shared" si="0"/>
        <v>77.24</v>
      </c>
      <c r="J18" s="14">
        <v>3</v>
      </c>
      <c r="K18" s="8" t="str">
        <f t="shared" si="1"/>
        <v>入围</v>
      </c>
    </row>
    <row r="19" s="1" customFormat="1" ht="32" customHeight="1" spans="1:11">
      <c r="A19" s="10">
        <v>16</v>
      </c>
      <c r="B19" s="13" t="s">
        <v>28</v>
      </c>
      <c r="C19" s="13">
        <v>2025001004</v>
      </c>
      <c r="D19" s="13">
        <v>4</v>
      </c>
      <c r="E19" s="14" t="s">
        <v>32</v>
      </c>
      <c r="F19" s="14" t="str">
        <f>"25081600815"</f>
        <v>25081600815</v>
      </c>
      <c r="G19" s="15">
        <v>66</v>
      </c>
      <c r="H19" s="14">
        <v>84.6</v>
      </c>
      <c r="I19" s="8">
        <f t="shared" si="0"/>
        <v>77.16</v>
      </c>
      <c r="J19" s="14">
        <v>4</v>
      </c>
      <c r="K19" s="8" t="str">
        <f t="shared" si="1"/>
        <v>入围</v>
      </c>
    </row>
    <row r="20" s="1" customFormat="1" ht="32" customHeight="1" spans="1:11">
      <c r="A20" s="10">
        <v>17</v>
      </c>
      <c r="B20" s="13" t="s">
        <v>28</v>
      </c>
      <c r="C20" s="13">
        <v>2025001004</v>
      </c>
      <c r="D20" s="13">
        <v>4</v>
      </c>
      <c r="E20" s="14" t="s">
        <v>33</v>
      </c>
      <c r="F20" s="14" t="str">
        <f>"25081600905"</f>
        <v>25081600905</v>
      </c>
      <c r="G20" s="15">
        <v>61</v>
      </c>
      <c r="H20" s="14">
        <v>83.8</v>
      </c>
      <c r="I20" s="8">
        <f t="shared" si="0"/>
        <v>74.68</v>
      </c>
      <c r="J20" s="14">
        <v>5</v>
      </c>
      <c r="K20" s="8" t="str">
        <f t="shared" si="1"/>
        <v> </v>
      </c>
    </row>
    <row r="21" s="1" customFormat="1" ht="32" customHeight="1" spans="1:11">
      <c r="A21" s="10">
        <v>18</v>
      </c>
      <c r="B21" s="13" t="s">
        <v>28</v>
      </c>
      <c r="C21" s="13">
        <v>2025001004</v>
      </c>
      <c r="D21" s="13">
        <v>4</v>
      </c>
      <c r="E21" s="14" t="s">
        <v>34</v>
      </c>
      <c r="F21" s="14" t="str">
        <f>"25081600909"</f>
        <v>25081600909</v>
      </c>
      <c r="G21" s="15">
        <v>62</v>
      </c>
      <c r="H21" s="14">
        <v>80.8</v>
      </c>
      <c r="I21" s="8">
        <f t="shared" si="0"/>
        <v>73.28</v>
      </c>
      <c r="J21" s="14">
        <v>6</v>
      </c>
      <c r="K21" s="8" t="str">
        <f t="shared" si="1"/>
        <v> </v>
      </c>
    </row>
    <row r="22" ht="32" customHeight="1" spans="1:11">
      <c r="A22" s="10">
        <v>19</v>
      </c>
      <c r="B22" s="13" t="s">
        <v>35</v>
      </c>
      <c r="C22" s="13">
        <v>2025001005</v>
      </c>
      <c r="D22" s="13">
        <v>1</v>
      </c>
      <c r="E22" s="8" t="s">
        <v>36</v>
      </c>
      <c r="F22" s="8" t="str">
        <f>"25081601024"</f>
        <v>25081601024</v>
      </c>
      <c r="G22" s="9">
        <v>78</v>
      </c>
      <c r="H22" s="8">
        <v>84</v>
      </c>
      <c r="I22" s="8">
        <f t="shared" si="0"/>
        <v>81.6</v>
      </c>
      <c r="J22" s="8">
        <v>1</v>
      </c>
      <c r="K22" s="8" t="str">
        <f t="shared" si="1"/>
        <v>入围</v>
      </c>
    </row>
    <row r="23" ht="32" customHeight="1" spans="1:11">
      <c r="A23" s="10">
        <v>20</v>
      </c>
      <c r="B23" s="13" t="s">
        <v>35</v>
      </c>
      <c r="C23" s="13">
        <v>2025001005</v>
      </c>
      <c r="D23" s="13">
        <v>1</v>
      </c>
      <c r="E23" s="8" t="s">
        <v>37</v>
      </c>
      <c r="F23" s="8" t="str">
        <f>"25081601025"</f>
        <v>25081601025</v>
      </c>
      <c r="G23" s="9">
        <v>77</v>
      </c>
      <c r="H23" s="8">
        <v>82.4</v>
      </c>
      <c r="I23" s="8">
        <f t="shared" si="0"/>
        <v>80.24</v>
      </c>
      <c r="J23" s="8">
        <v>2</v>
      </c>
      <c r="K23" s="8" t="str">
        <f t="shared" si="1"/>
        <v> </v>
      </c>
    </row>
    <row r="24" ht="32" customHeight="1" spans="1:11">
      <c r="A24" s="10">
        <v>21</v>
      </c>
      <c r="B24" s="13" t="s">
        <v>35</v>
      </c>
      <c r="C24" s="13">
        <v>2025001005</v>
      </c>
      <c r="D24" s="13">
        <v>1</v>
      </c>
      <c r="E24" s="8" t="s">
        <v>38</v>
      </c>
      <c r="F24" s="8" t="str">
        <f>"25081601013"</f>
        <v>25081601013</v>
      </c>
      <c r="G24" s="9">
        <v>78</v>
      </c>
      <c r="H24" s="8">
        <v>81</v>
      </c>
      <c r="I24" s="8">
        <f t="shared" si="0"/>
        <v>79.8</v>
      </c>
      <c r="J24" s="8">
        <v>3</v>
      </c>
      <c r="K24" s="8" t="str">
        <f t="shared" si="1"/>
        <v> </v>
      </c>
    </row>
    <row r="25" ht="32" customHeight="1" spans="1:11">
      <c r="A25" s="10">
        <v>22</v>
      </c>
      <c r="B25" s="13" t="s">
        <v>35</v>
      </c>
      <c r="C25" s="13">
        <v>2025001005</v>
      </c>
      <c r="D25" s="13">
        <v>1</v>
      </c>
      <c r="E25" s="8" t="s">
        <v>39</v>
      </c>
      <c r="F25" s="8" t="str">
        <f>"25081601021"</f>
        <v>25081601021</v>
      </c>
      <c r="G25" s="9">
        <v>77</v>
      </c>
      <c r="H25" s="8">
        <v>78.2</v>
      </c>
      <c r="I25" s="8">
        <f t="shared" si="0"/>
        <v>77.72</v>
      </c>
      <c r="J25" s="8">
        <v>4</v>
      </c>
      <c r="K25" s="8" t="str">
        <f t="shared" si="1"/>
        <v> </v>
      </c>
    </row>
    <row r="26" ht="32" customHeight="1" spans="1:11">
      <c r="A26" s="10">
        <v>23</v>
      </c>
      <c r="B26" s="13" t="s">
        <v>40</v>
      </c>
      <c r="C26" s="13">
        <v>2025001006</v>
      </c>
      <c r="D26" s="13">
        <v>1</v>
      </c>
      <c r="E26" s="8" t="s">
        <v>41</v>
      </c>
      <c r="F26" s="8" t="str">
        <f>"25081601123"</f>
        <v>25081601123</v>
      </c>
      <c r="G26" s="9">
        <v>71</v>
      </c>
      <c r="H26" s="8">
        <v>82</v>
      </c>
      <c r="I26" s="8">
        <f t="shared" si="0"/>
        <v>77.6</v>
      </c>
      <c r="J26" s="8">
        <v>1</v>
      </c>
      <c r="K26" s="8" t="str">
        <f t="shared" si="1"/>
        <v>入围</v>
      </c>
    </row>
    <row r="27" ht="32" customHeight="1" spans="1:11">
      <c r="A27" s="10">
        <v>24</v>
      </c>
      <c r="B27" s="13" t="s">
        <v>40</v>
      </c>
      <c r="C27" s="13">
        <v>2025001006</v>
      </c>
      <c r="D27" s="13">
        <v>1</v>
      </c>
      <c r="E27" s="8" t="s">
        <v>42</v>
      </c>
      <c r="F27" s="8" t="str">
        <f>"25081601125"</f>
        <v>25081601125</v>
      </c>
      <c r="G27" s="9">
        <v>65.5</v>
      </c>
      <c r="H27" s="8">
        <v>84.4</v>
      </c>
      <c r="I27" s="8">
        <f t="shared" si="0"/>
        <v>76.84</v>
      </c>
      <c r="J27" s="8">
        <v>2</v>
      </c>
      <c r="K27" s="8" t="str">
        <f t="shared" si="1"/>
        <v> </v>
      </c>
    </row>
    <row r="28" ht="32" customHeight="1" spans="1:11">
      <c r="A28" s="10">
        <v>25</v>
      </c>
      <c r="B28" s="13" t="s">
        <v>40</v>
      </c>
      <c r="C28" s="13">
        <v>2025001006</v>
      </c>
      <c r="D28" s="13">
        <v>1</v>
      </c>
      <c r="E28" s="8" t="s">
        <v>43</v>
      </c>
      <c r="F28" s="8" t="str">
        <f>"25081601101"</f>
        <v>25081601101</v>
      </c>
      <c r="G28" s="9">
        <v>65.5</v>
      </c>
      <c r="H28" s="8">
        <v>80.4</v>
      </c>
      <c r="I28" s="8">
        <f t="shared" si="0"/>
        <v>74.44</v>
      </c>
      <c r="J28" s="8">
        <v>3</v>
      </c>
      <c r="K28" s="8" t="str">
        <f t="shared" si="1"/>
        <v> </v>
      </c>
    </row>
    <row r="29" ht="32" customHeight="1" spans="1:11">
      <c r="A29" s="10">
        <v>26</v>
      </c>
      <c r="B29" s="13" t="s">
        <v>40</v>
      </c>
      <c r="C29" s="13">
        <v>2025001006</v>
      </c>
      <c r="D29" s="13">
        <v>1</v>
      </c>
      <c r="E29" s="8" t="s">
        <v>44</v>
      </c>
      <c r="F29" s="8" t="str">
        <f>"25081601126"</f>
        <v>25081601126</v>
      </c>
      <c r="G29" s="9">
        <v>66</v>
      </c>
      <c r="H29" s="8">
        <v>77.2</v>
      </c>
      <c r="I29" s="8">
        <f t="shared" si="0"/>
        <v>72.72</v>
      </c>
      <c r="J29" s="8">
        <v>4</v>
      </c>
      <c r="K29" s="8" t="str">
        <f t="shared" si="1"/>
        <v> </v>
      </c>
    </row>
  </sheetData>
  <autoFilter xmlns:etc="http://www.wps.cn/officeDocument/2017/etCustomData" ref="A3:K29" etc:filterBottomFollowUsedRange="0">
    <extLst/>
  </autoFilter>
  <sortState ref="A4:K29">
    <sortCondition ref="C4:C29"/>
    <sortCondition ref="I4:I29" descending="1"/>
  </sortState>
  <mergeCells count="1">
    <mergeCell ref="A2:K2"/>
  </mergeCells>
  <printOptions horizontalCentered="1"/>
  <pageMargins left="0.196850393700787" right="0.196850393700787" top="0.196850393700787" bottom="0.31496062992126" header="0.196850393700787" footer="0.196850393700787"/>
  <pageSetup paperSize="9" scale="5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RSKSY</dc:creator>
  <cp:lastModifiedBy>子雅潇潇</cp:lastModifiedBy>
  <dcterms:created xsi:type="dcterms:W3CDTF">2025-08-11T09:58:00Z</dcterms:created>
  <cp:lastPrinted>2025-08-16T10:07:00Z</cp:lastPrinted>
  <dcterms:modified xsi:type="dcterms:W3CDTF">2025-09-16T01:41:21Z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65D1BE33CF8540C9B1F7DDDDFCB3A3A0_13</vt:lpwstr>
  </property>
  <property fmtid="{D5CDD505-2E9C-101B-9397-08002B2CF9AE}" pid="3" name="KSOProductBuildVer">
    <vt:lpwstr>2052-12.1.0.22529</vt:lpwstr>
  </property>
</Properties>
</file>