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Sheet1!$A$3:$G$61</definedName>
  </definedNames>
  <calcPr calcId="144525"/>
</workbook>
</file>

<file path=xl/sharedStrings.xml><?xml version="1.0" encoding="utf-8"?>
<sst xmlns="http://schemas.openxmlformats.org/spreadsheetml/2006/main" count="67" uniqueCount="18">
  <si>
    <t>附件</t>
  </si>
  <si>
    <t>2025年度阜南县普通高中新任教师公开招聘拟参加资格复审人员名单</t>
  </si>
  <si>
    <t>序号</t>
  </si>
  <si>
    <t>岗位代码</t>
  </si>
  <si>
    <t>岗位名称</t>
  </si>
  <si>
    <t>准考证号</t>
  </si>
  <si>
    <t>学科专业知识成绩</t>
  </si>
  <si>
    <t>教育综合知识成绩</t>
  </si>
  <si>
    <t>总分</t>
  </si>
  <si>
    <t>高中语文</t>
  </si>
  <si>
    <t>高中思想政治</t>
  </si>
  <si>
    <t>高中地理</t>
  </si>
  <si>
    <t>高中数学</t>
  </si>
  <si>
    <t>高中英语</t>
  </si>
  <si>
    <t>高中历史</t>
  </si>
  <si>
    <t>高中物理</t>
  </si>
  <si>
    <t>高中化学</t>
  </si>
  <si>
    <t>高中生物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</si>
</sst>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黑体"/>
      <charset val="134"/>
    </font>
    <font>
      <sz val="16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7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10" borderId="4" applyNumberFormat="0" applyAlignment="0" applyProtection="0">
      <alignment vertical="center"/>
    </xf>
    <xf numFmtId="0" fontId="21" fillId="10" borderId="8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"/>
  <sheetViews>
    <sheetView tabSelected="1" workbookViewId="0">
      <selection activeCell="K4" sqref="K4"/>
    </sheetView>
  </sheetViews>
  <sheetFormatPr defaultColWidth="9" defaultRowHeight="13.5" outlineLevelCol="6"/>
  <cols>
    <col min="1" max="1" width="8.5" style="1" customWidth="1"/>
    <col min="2" max="2" width="9" style="1"/>
    <col min="3" max="3" width="14.125" style="1" customWidth="1"/>
    <col min="4" max="4" width="12.5" style="1" customWidth="1"/>
    <col min="5" max="5" width="18" style="1" customWidth="1"/>
    <col min="6" max="6" width="17.125" style="1" customWidth="1"/>
    <col min="7" max="7" width="8.75" style="1" customWidth="1"/>
    <col min="8" max="16384" width="9" style="1"/>
  </cols>
  <sheetData>
    <row r="1" ht="23" customHeight="1" spans="1:1">
      <c r="A1" s="2" t="s">
        <v>0</v>
      </c>
    </row>
    <row r="2" ht="38" customHeight="1" spans="1:7">
      <c r="A2" s="3" t="s">
        <v>1</v>
      </c>
      <c r="B2" s="3"/>
      <c r="C2" s="3"/>
      <c r="D2" s="3"/>
      <c r="E2" s="3"/>
      <c r="F2" s="3"/>
      <c r="G2" s="3"/>
    </row>
    <row r="3" s="1" customFormat="1" ht="30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s="1" customFormat="1" ht="30" customHeight="1" spans="1:7">
      <c r="A4" s="4">
        <v>1</v>
      </c>
      <c r="B4" s="4" t="str">
        <f t="shared" ref="B4:B39" si="0">"070001"</f>
        <v>070001</v>
      </c>
      <c r="C4" s="4" t="s">
        <v>9</v>
      </c>
      <c r="D4" s="4" t="str">
        <f>"512419216"</f>
        <v>512419216</v>
      </c>
      <c r="E4" s="4">
        <v>81.5</v>
      </c>
      <c r="F4" s="4">
        <v>82</v>
      </c>
      <c r="G4" s="4">
        <v>81.7</v>
      </c>
    </row>
    <row r="5" s="1" customFormat="1" ht="30" customHeight="1" spans="1:7">
      <c r="A5" s="4">
        <v>2</v>
      </c>
      <c r="B5" s="4" t="str">
        <f t="shared" si="0"/>
        <v>070001</v>
      </c>
      <c r="C5" s="4" t="s">
        <v>9</v>
      </c>
      <c r="D5" s="4" t="str">
        <f>"512419116"</f>
        <v>512419116</v>
      </c>
      <c r="E5" s="4">
        <v>75</v>
      </c>
      <c r="F5" s="4">
        <v>91.5</v>
      </c>
      <c r="G5" s="4">
        <v>81.6</v>
      </c>
    </row>
    <row r="6" s="1" customFormat="1" ht="30" customHeight="1" spans="1:7">
      <c r="A6" s="4">
        <v>3</v>
      </c>
      <c r="B6" s="4" t="str">
        <f t="shared" si="0"/>
        <v>070001</v>
      </c>
      <c r="C6" s="4" t="s">
        <v>9</v>
      </c>
      <c r="D6" s="4" t="str">
        <f>"512419130"</f>
        <v>512419130</v>
      </c>
      <c r="E6" s="4">
        <v>85</v>
      </c>
      <c r="F6" s="4">
        <v>76</v>
      </c>
      <c r="G6" s="4">
        <v>81.4</v>
      </c>
    </row>
    <row r="7" s="1" customFormat="1" ht="30" customHeight="1" spans="1:7">
      <c r="A7" s="4">
        <v>4</v>
      </c>
      <c r="B7" s="4" t="str">
        <f t="shared" si="0"/>
        <v>070001</v>
      </c>
      <c r="C7" s="4" t="s">
        <v>9</v>
      </c>
      <c r="D7" s="4" t="str">
        <f>"512419128"</f>
        <v>512419128</v>
      </c>
      <c r="E7" s="4">
        <v>80</v>
      </c>
      <c r="F7" s="4">
        <v>83.5</v>
      </c>
      <c r="G7" s="4">
        <v>81.4</v>
      </c>
    </row>
    <row r="8" s="1" customFormat="1" ht="30" customHeight="1" spans="1:7">
      <c r="A8" s="4">
        <v>5</v>
      </c>
      <c r="B8" s="4" t="str">
        <f t="shared" si="0"/>
        <v>070001</v>
      </c>
      <c r="C8" s="4" t="s">
        <v>9</v>
      </c>
      <c r="D8" s="4" t="str">
        <f>"512419114"</f>
        <v>512419114</v>
      </c>
      <c r="E8" s="4">
        <v>81.5</v>
      </c>
      <c r="F8" s="4">
        <v>79.5</v>
      </c>
      <c r="G8" s="4">
        <v>80.7</v>
      </c>
    </row>
    <row r="9" s="1" customFormat="1" ht="30" customHeight="1" spans="1:7">
      <c r="A9" s="4">
        <v>6</v>
      </c>
      <c r="B9" s="4" t="str">
        <f t="shared" si="0"/>
        <v>070001</v>
      </c>
      <c r="C9" s="4" t="s">
        <v>9</v>
      </c>
      <c r="D9" s="4" t="str">
        <f>"512419214"</f>
        <v>512419214</v>
      </c>
      <c r="E9" s="4">
        <v>77.5</v>
      </c>
      <c r="F9" s="4">
        <v>83.5</v>
      </c>
      <c r="G9" s="4">
        <v>79.9</v>
      </c>
    </row>
    <row r="10" s="1" customFormat="1" ht="30" customHeight="1" spans="1:7">
      <c r="A10" s="4">
        <v>7</v>
      </c>
      <c r="B10" s="4" t="str">
        <f>"070002"</f>
        <v>070002</v>
      </c>
      <c r="C10" s="4" t="s">
        <v>10</v>
      </c>
      <c r="D10" s="4" t="str">
        <f>"512421508"</f>
        <v>512421508</v>
      </c>
      <c r="E10" s="4">
        <v>88</v>
      </c>
      <c r="F10" s="4">
        <v>82.5</v>
      </c>
      <c r="G10" s="4">
        <v>85.8</v>
      </c>
    </row>
    <row r="11" s="1" customFormat="1" ht="30" customHeight="1" spans="1:7">
      <c r="A11" s="4">
        <v>8</v>
      </c>
      <c r="B11" s="4" t="str">
        <f>"070002"</f>
        <v>070002</v>
      </c>
      <c r="C11" s="4" t="s">
        <v>10</v>
      </c>
      <c r="D11" s="4" t="str">
        <f>"512421505"</f>
        <v>512421505</v>
      </c>
      <c r="E11" s="4">
        <v>89</v>
      </c>
      <c r="F11" s="4">
        <v>77.5</v>
      </c>
      <c r="G11" s="4">
        <v>84.4</v>
      </c>
    </row>
    <row r="12" s="1" customFormat="1" ht="30" customHeight="1" spans="1:7">
      <c r="A12" s="4">
        <v>9</v>
      </c>
      <c r="B12" s="4" t="str">
        <f>"070002"</f>
        <v>070002</v>
      </c>
      <c r="C12" s="4" t="s">
        <v>10</v>
      </c>
      <c r="D12" s="4" t="str">
        <f>"512421506"</f>
        <v>512421506</v>
      </c>
      <c r="E12" s="4">
        <v>79</v>
      </c>
      <c r="F12" s="4">
        <v>59</v>
      </c>
      <c r="G12" s="4">
        <v>71</v>
      </c>
    </row>
    <row r="13" s="1" customFormat="1" ht="30" customHeight="1" spans="1:7">
      <c r="A13" s="4">
        <v>10</v>
      </c>
      <c r="B13" s="4" t="str">
        <f>"070003"</f>
        <v>070003</v>
      </c>
      <c r="C13" s="4" t="s">
        <v>10</v>
      </c>
      <c r="D13" s="4" t="str">
        <f>"512421509"</f>
        <v>512421509</v>
      </c>
      <c r="E13" s="4">
        <v>92.5</v>
      </c>
      <c r="F13" s="4">
        <v>80</v>
      </c>
      <c r="G13" s="4">
        <v>87.5</v>
      </c>
    </row>
    <row r="14" s="1" customFormat="1" ht="30" customHeight="1" spans="1:7">
      <c r="A14" s="4">
        <v>11</v>
      </c>
      <c r="B14" s="4" t="str">
        <f>"070003"</f>
        <v>070003</v>
      </c>
      <c r="C14" s="4" t="s">
        <v>10</v>
      </c>
      <c r="D14" s="4" t="str">
        <f>"512421511"</f>
        <v>512421511</v>
      </c>
      <c r="E14" s="4">
        <v>90.5</v>
      </c>
      <c r="F14" s="4">
        <v>71.5</v>
      </c>
      <c r="G14" s="4">
        <v>82.9</v>
      </c>
    </row>
    <row r="15" s="1" customFormat="1" ht="30" customHeight="1" spans="1:7">
      <c r="A15" s="4">
        <v>12</v>
      </c>
      <c r="B15" s="4" t="str">
        <f>"070003"</f>
        <v>070003</v>
      </c>
      <c r="C15" s="4" t="s">
        <v>10</v>
      </c>
      <c r="D15" s="4" t="str">
        <f>"512421512"</f>
        <v>512421512</v>
      </c>
      <c r="E15" s="4">
        <v>87</v>
      </c>
      <c r="F15" s="4">
        <v>71</v>
      </c>
      <c r="G15" s="4">
        <v>80.6</v>
      </c>
    </row>
    <row r="16" s="1" customFormat="1" ht="30" customHeight="1" spans="1:7">
      <c r="A16" s="4">
        <v>13</v>
      </c>
      <c r="B16" s="4" t="str">
        <f>"070004"</f>
        <v>070004</v>
      </c>
      <c r="C16" s="4" t="s">
        <v>11</v>
      </c>
      <c r="D16" s="4" t="str">
        <f>"512733019"</f>
        <v>512733019</v>
      </c>
      <c r="E16" s="4">
        <v>91.5</v>
      </c>
      <c r="F16" s="4">
        <v>80</v>
      </c>
      <c r="G16" s="4">
        <v>86.9</v>
      </c>
    </row>
    <row r="17" s="1" customFormat="1" ht="30" customHeight="1" spans="1:7">
      <c r="A17" s="4">
        <v>14</v>
      </c>
      <c r="B17" s="4" t="str">
        <f>"070004"</f>
        <v>070004</v>
      </c>
      <c r="C17" s="4" t="s">
        <v>11</v>
      </c>
      <c r="D17" s="4" t="str">
        <f>"512733020"</f>
        <v>512733020</v>
      </c>
      <c r="E17" s="4">
        <v>101</v>
      </c>
      <c r="F17" s="4">
        <v>65</v>
      </c>
      <c r="G17" s="4">
        <v>86.6</v>
      </c>
    </row>
    <row r="18" s="1" customFormat="1" ht="30" customHeight="1" spans="1:7">
      <c r="A18" s="4">
        <v>15</v>
      </c>
      <c r="B18" s="4" t="str">
        <f>"070004"</f>
        <v>070004</v>
      </c>
      <c r="C18" s="4" t="s">
        <v>11</v>
      </c>
      <c r="D18" s="4" t="str">
        <f>"512733022"</f>
        <v>512733022</v>
      </c>
      <c r="E18" s="4">
        <v>98.5</v>
      </c>
      <c r="F18" s="4">
        <v>67.5</v>
      </c>
      <c r="G18" s="4">
        <v>86.1</v>
      </c>
    </row>
    <row r="19" s="1" customFormat="1" ht="30" customHeight="1" spans="1:7">
      <c r="A19" s="4">
        <v>16</v>
      </c>
      <c r="B19" s="4" t="str">
        <f t="shared" ref="B19:B24" si="1">"070005"</f>
        <v>070005</v>
      </c>
      <c r="C19" s="4" t="s">
        <v>9</v>
      </c>
      <c r="D19" s="4" t="str">
        <f>"512419223"</f>
        <v>512419223</v>
      </c>
      <c r="E19" s="4">
        <v>82</v>
      </c>
      <c r="F19" s="4">
        <v>88.5</v>
      </c>
      <c r="G19" s="4">
        <v>84.6</v>
      </c>
    </row>
    <row r="20" s="1" customFormat="1" ht="30" customHeight="1" spans="1:7">
      <c r="A20" s="4">
        <v>17</v>
      </c>
      <c r="B20" s="4" t="str">
        <f t="shared" si="1"/>
        <v>070005</v>
      </c>
      <c r="C20" s="4" t="s">
        <v>9</v>
      </c>
      <c r="D20" s="4" t="str">
        <f>"512419222"</f>
        <v>512419222</v>
      </c>
      <c r="E20" s="4">
        <v>81.5</v>
      </c>
      <c r="F20" s="4">
        <v>85.5</v>
      </c>
      <c r="G20" s="4">
        <v>83.1</v>
      </c>
    </row>
    <row r="21" s="1" customFormat="1" ht="30" customHeight="1" spans="1:7">
      <c r="A21" s="4">
        <v>18</v>
      </c>
      <c r="B21" s="4" t="str">
        <f t="shared" si="1"/>
        <v>070005</v>
      </c>
      <c r="C21" s="4" t="s">
        <v>9</v>
      </c>
      <c r="D21" s="4" t="str">
        <f>"512419230"</f>
        <v>512419230</v>
      </c>
      <c r="E21" s="4">
        <v>85</v>
      </c>
      <c r="F21" s="4">
        <v>78</v>
      </c>
      <c r="G21" s="4">
        <v>82.2</v>
      </c>
    </row>
    <row r="22" s="1" customFormat="1" ht="30" customHeight="1" spans="1:7">
      <c r="A22" s="4">
        <v>19</v>
      </c>
      <c r="B22" s="4" t="str">
        <f t="shared" si="1"/>
        <v>070005</v>
      </c>
      <c r="C22" s="4" t="s">
        <v>9</v>
      </c>
      <c r="D22" s="4" t="str">
        <f>"512419317"</f>
        <v>512419317</v>
      </c>
      <c r="E22" s="4">
        <v>81.5</v>
      </c>
      <c r="F22" s="4">
        <v>83</v>
      </c>
      <c r="G22" s="4">
        <v>82.1</v>
      </c>
    </row>
    <row r="23" s="1" customFormat="1" ht="30" customHeight="1" spans="1:7">
      <c r="A23" s="4">
        <v>20</v>
      </c>
      <c r="B23" s="4" t="str">
        <f t="shared" si="1"/>
        <v>070005</v>
      </c>
      <c r="C23" s="4" t="s">
        <v>9</v>
      </c>
      <c r="D23" s="4" t="str">
        <f>"512419310"</f>
        <v>512419310</v>
      </c>
      <c r="E23" s="4">
        <v>87.5</v>
      </c>
      <c r="F23" s="4">
        <v>71.5</v>
      </c>
      <c r="G23" s="4">
        <v>81.1</v>
      </c>
    </row>
    <row r="24" s="1" customFormat="1" ht="30" customHeight="1" spans="1:7">
      <c r="A24" s="4">
        <v>21</v>
      </c>
      <c r="B24" s="4" t="str">
        <f t="shared" si="1"/>
        <v>070005</v>
      </c>
      <c r="C24" s="4" t="s">
        <v>9</v>
      </c>
      <c r="D24" s="4" t="str">
        <f>"512419219"</f>
        <v>512419219</v>
      </c>
      <c r="E24" s="4">
        <v>80.5</v>
      </c>
      <c r="F24" s="4">
        <v>82</v>
      </c>
      <c r="G24" s="4">
        <v>81.1</v>
      </c>
    </row>
    <row r="25" s="1" customFormat="1" ht="30" customHeight="1" spans="1:7">
      <c r="A25" s="4">
        <v>22</v>
      </c>
      <c r="B25" s="4" t="str">
        <f t="shared" ref="B25:B30" si="2">"070006"</f>
        <v>070006</v>
      </c>
      <c r="C25" s="4" t="s">
        <v>12</v>
      </c>
      <c r="D25" s="4" t="str">
        <f>"512524526"</f>
        <v>512524526</v>
      </c>
      <c r="E25" s="4">
        <v>95</v>
      </c>
      <c r="F25" s="4">
        <v>91.5</v>
      </c>
      <c r="G25" s="4">
        <v>93.6</v>
      </c>
    </row>
    <row r="26" s="1" customFormat="1" ht="30" customHeight="1" spans="1:7">
      <c r="A26" s="4">
        <v>23</v>
      </c>
      <c r="B26" s="4" t="str">
        <f t="shared" si="2"/>
        <v>070006</v>
      </c>
      <c r="C26" s="4" t="s">
        <v>12</v>
      </c>
      <c r="D26" s="4" t="str">
        <f>"512524529"</f>
        <v>512524529</v>
      </c>
      <c r="E26" s="4">
        <v>91.5</v>
      </c>
      <c r="F26" s="4">
        <v>73</v>
      </c>
      <c r="G26" s="4">
        <v>84.1</v>
      </c>
    </row>
    <row r="27" s="1" customFormat="1" ht="30" customHeight="1" spans="1:7">
      <c r="A27" s="4">
        <v>24</v>
      </c>
      <c r="B27" s="4" t="str">
        <f t="shared" si="2"/>
        <v>070006</v>
      </c>
      <c r="C27" s="4" t="s">
        <v>12</v>
      </c>
      <c r="D27" s="4" t="str">
        <f>"512524522"</f>
        <v>512524522</v>
      </c>
      <c r="E27" s="4">
        <v>87</v>
      </c>
      <c r="F27" s="4">
        <v>75.5</v>
      </c>
      <c r="G27" s="4">
        <v>82.4</v>
      </c>
    </row>
    <row r="28" s="1" customFormat="1" ht="30" customHeight="1" spans="1:7">
      <c r="A28" s="4">
        <v>25</v>
      </c>
      <c r="B28" s="4" t="str">
        <f t="shared" si="2"/>
        <v>070006</v>
      </c>
      <c r="C28" s="4" t="s">
        <v>12</v>
      </c>
      <c r="D28" s="4" t="str">
        <f>"512524604"</f>
        <v>512524604</v>
      </c>
      <c r="E28" s="4">
        <v>86</v>
      </c>
      <c r="F28" s="4">
        <v>77</v>
      </c>
      <c r="G28" s="4">
        <v>82.4</v>
      </c>
    </row>
    <row r="29" s="1" customFormat="1" ht="30" customHeight="1" spans="1:7">
      <c r="A29" s="4">
        <v>26</v>
      </c>
      <c r="B29" s="4" t="str">
        <f t="shared" si="2"/>
        <v>070006</v>
      </c>
      <c r="C29" s="4" t="s">
        <v>12</v>
      </c>
      <c r="D29" s="4" t="str">
        <f>"512524530"</f>
        <v>512524530</v>
      </c>
      <c r="E29" s="4">
        <v>82</v>
      </c>
      <c r="F29" s="4">
        <v>77.5</v>
      </c>
      <c r="G29" s="4">
        <v>80.2</v>
      </c>
    </row>
    <row r="30" s="1" customFormat="1" ht="30" customHeight="1" spans="1:7">
      <c r="A30" s="4">
        <v>27</v>
      </c>
      <c r="B30" s="4" t="str">
        <f t="shared" si="2"/>
        <v>070006</v>
      </c>
      <c r="C30" s="4" t="s">
        <v>12</v>
      </c>
      <c r="D30" s="4" t="str">
        <f>"512524607"</f>
        <v>512524607</v>
      </c>
      <c r="E30" s="4">
        <v>77</v>
      </c>
      <c r="F30" s="4">
        <v>75</v>
      </c>
      <c r="G30" s="4">
        <v>76.2</v>
      </c>
    </row>
    <row r="31" s="1" customFormat="1" ht="30" customHeight="1" spans="1:7">
      <c r="A31" s="4">
        <v>28</v>
      </c>
      <c r="B31" s="4" t="str">
        <f t="shared" ref="B31:B36" si="3">"070007"</f>
        <v>070007</v>
      </c>
      <c r="C31" s="4" t="s">
        <v>13</v>
      </c>
      <c r="D31" s="4" t="str">
        <f>"512629614"</f>
        <v>512629614</v>
      </c>
      <c r="E31" s="4">
        <v>102.5</v>
      </c>
      <c r="F31" s="4">
        <v>82</v>
      </c>
      <c r="G31" s="4">
        <v>94.3</v>
      </c>
    </row>
    <row r="32" s="1" customFormat="1" ht="30" customHeight="1" spans="1:7">
      <c r="A32" s="4">
        <v>29</v>
      </c>
      <c r="B32" s="4" t="str">
        <f t="shared" si="3"/>
        <v>070007</v>
      </c>
      <c r="C32" s="4" t="s">
        <v>13</v>
      </c>
      <c r="D32" s="4" t="str">
        <f>"512629702"</f>
        <v>512629702</v>
      </c>
      <c r="E32" s="4">
        <v>94</v>
      </c>
      <c r="F32" s="4">
        <v>92.5</v>
      </c>
      <c r="G32" s="4">
        <v>93.4</v>
      </c>
    </row>
    <row r="33" s="1" customFormat="1" ht="30" customHeight="1" spans="1:7">
      <c r="A33" s="4">
        <v>30</v>
      </c>
      <c r="B33" s="4" t="str">
        <f t="shared" si="3"/>
        <v>070007</v>
      </c>
      <c r="C33" s="4" t="s">
        <v>13</v>
      </c>
      <c r="D33" s="4" t="str">
        <f>"512629609"</f>
        <v>512629609</v>
      </c>
      <c r="E33" s="4">
        <v>96.5</v>
      </c>
      <c r="F33" s="4">
        <v>88.5</v>
      </c>
      <c r="G33" s="4">
        <v>93.3</v>
      </c>
    </row>
    <row r="34" s="1" customFormat="1" ht="30" customHeight="1" spans="1:7">
      <c r="A34" s="4">
        <v>31</v>
      </c>
      <c r="B34" s="4" t="str">
        <f t="shared" si="3"/>
        <v>070007</v>
      </c>
      <c r="C34" s="4" t="s">
        <v>13</v>
      </c>
      <c r="D34" s="4" t="str">
        <f>"512629616"</f>
        <v>512629616</v>
      </c>
      <c r="E34" s="4">
        <v>101.5</v>
      </c>
      <c r="F34" s="4">
        <v>79.5</v>
      </c>
      <c r="G34" s="4">
        <v>92.7</v>
      </c>
    </row>
    <row r="35" s="1" customFormat="1" ht="30" customHeight="1" spans="1:7">
      <c r="A35" s="4">
        <v>32</v>
      </c>
      <c r="B35" s="4" t="str">
        <f t="shared" si="3"/>
        <v>070007</v>
      </c>
      <c r="C35" s="4" t="s">
        <v>13</v>
      </c>
      <c r="D35" s="4" t="str">
        <f>"512629615"</f>
        <v>512629615</v>
      </c>
      <c r="E35" s="4">
        <v>95.5</v>
      </c>
      <c r="F35" s="4">
        <v>83.5</v>
      </c>
      <c r="G35" s="4">
        <v>90.7</v>
      </c>
    </row>
    <row r="36" s="1" customFormat="1" ht="30" customHeight="1" spans="1:7">
      <c r="A36" s="4">
        <v>33</v>
      </c>
      <c r="B36" s="4" t="str">
        <f t="shared" si="3"/>
        <v>070007</v>
      </c>
      <c r="C36" s="4" t="s">
        <v>13</v>
      </c>
      <c r="D36" s="4" t="str">
        <f>"512629629"</f>
        <v>512629629</v>
      </c>
      <c r="E36" s="4">
        <v>100.5</v>
      </c>
      <c r="F36" s="4">
        <v>72.5</v>
      </c>
      <c r="G36" s="4">
        <v>89.3</v>
      </c>
    </row>
    <row r="37" s="1" customFormat="1" ht="30" customHeight="1" spans="1:7">
      <c r="A37" s="4">
        <v>34</v>
      </c>
      <c r="B37" s="4" t="str">
        <f>"070008"</f>
        <v>070008</v>
      </c>
      <c r="C37" s="4" t="s">
        <v>14</v>
      </c>
      <c r="D37" s="4" t="str">
        <f>"512732730"</f>
        <v>512732730</v>
      </c>
      <c r="E37" s="4">
        <v>90.5</v>
      </c>
      <c r="F37" s="4">
        <v>86.5</v>
      </c>
      <c r="G37" s="4">
        <v>88.9</v>
      </c>
    </row>
    <row r="38" s="1" customFormat="1" ht="30" customHeight="1" spans="1:7">
      <c r="A38" s="4">
        <v>35</v>
      </c>
      <c r="B38" s="4" t="str">
        <f>"070008"</f>
        <v>070008</v>
      </c>
      <c r="C38" s="4" t="s">
        <v>14</v>
      </c>
      <c r="D38" s="4" t="str">
        <f>"512732725"</f>
        <v>512732725</v>
      </c>
      <c r="E38" s="4">
        <v>85</v>
      </c>
      <c r="F38" s="4">
        <v>69.5</v>
      </c>
      <c r="G38" s="4">
        <v>78.8</v>
      </c>
    </row>
    <row r="39" s="1" customFormat="1" ht="30" customHeight="1" spans="1:7">
      <c r="A39" s="4">
        <v>36</v>
      </c>
      <c r="B39" s="4" t="str">
        <f>"070008"</f>
        <v>070008</v>
      </c>
      <c r="C39" s="4" t="s">
        <v>14</v>
      </c>
      <c r="D39" s="4" t="str">
        <f>"512732727"</f>
        <v>512732727</v>
      </c>
      <c r="E39" s="4">
        <v>75</v>
      </c>
      <c r="F39" s="4">
        <v>84</v>
      </c>
      <c r="G39" s="4">
        <v>78.6</v>
      </c>
    </row>
    <row r="40" s="1" customFormat="1" ht="30" customHeight="1" spans="1:7">
      <c r="A40" s="4">
        <v>37</v>
      </c>
      <c r="B40" s="4" t="str">
        <f>"070009"</f>
        <v>070009</v>
      </c>
      <c r="C40" s="4" t="s">
        <v>10</v>
      </c>
      <c r="D40" s="4" t="str">
        <f>"512421514"</f>
        <v>512421514</v>
      </c>
      <c r="E40" s="4">
        <v>79.5</v>
      </c>
      <c r="F40" s="4">
        <v>72.5</v>
      </c>
      <c r="G40" s="4">
        <v>76.7</v>
      </c>
    </row>
    <row r="41" s="1" customFormat="1" ht="30" customHeight="1" spans="1:7">
      <c r="A41" s="4">
        <v>38</v>
      </c>
      <c r="B41" s="4" t="str">
        <f>"070009"</f>
        <v>070009</v>
      </c>
      <c r="C41" s="4" t="s">
        <v>10</v>
      </c>
      <c r="D41" s="4" t="str">
        <f>"512421513"</f>
        <v>512421513</v>
      </c>
      <c r="E41" s="4">
        <v>81.5</v>
      </c>
      <c r="F41" s="4">
        <v>68.5</v>
      </c>
      <c r="G41" s="4">
        <v>76.3</v>
      </c>
    </row>
    <row r="42" s="1" customFormat="1" ht="30" customHeight="1" spans="1:7">
      <c r="A42" s="4">
        <v>39</v>
      </c>
      <c r="B42" s="4" t="str">
        <f t="shared" ref="B42:B49" si="4">"070010"</f>
        <v>070010</v>
      </c>
      <c r="C42" s="4" t="s">
        <v>15</v>
      </c>
      <c r="D42" s="4" t="str">
        <f>"512420705"</f>
        <v>512420705</v>
      </c>
      <c r="E42" s="4">
        <v>98.5</v>
      </c>
      <c r="F42" s="4">
        <v>81</v>
      </c>
      <c r="G42" s="4">
        <v>91.5</v>
      </c>
    </row>
    <row r="43" s="1" customFormat="1" ht="30" customHeight="1" spans="1:7">
      <c r="A43" s="4">
        <v>40</v>
      </c>
      <c r="B43" s="4" t="str">
        <f t="shared" si="4"/>
        <v>070010</v>
      </c>
      <c r="C43" s="4" t="s">
        <v>15</v>
      </c>
      <c r="D43" s="4" t="str">
        <f>"512420712"</f>
        <v>512420712</v>
      </c>
      <c r="E43" s="4">
        <v>95.5</v>
      </c>
      <c r="F43" s="4">
        <v>80</v>
      </c>
      <c r="G43" s="4">
        <v>89.3</v>
      </c>
    </row>
    <row r="44" s="1" customFormat="1" ht="30" customHeight="1" spans="1:7">
      <c r="A44" s="4">
        <v>41</v>
      </c>
      <c r="B44" s="4" t="str">
        <f t="shared" si="4"/>
        <v>070010</v>
      </c>
      <c r="C44" s="4" t="s">
        <v>15</v>
      </c>
      <c r="D44" s="4" t="str">
        <f>"512420714"</f>
        <v>512420714</v>
      </c>
      <c r="E44" s="4">
        <v>89.5</v>
      </c>
      <c r="F44" s="4">
        <v>75</v>
      </c>
      <c r="G44" s="4">
        <v>83.7</v>
      </c>
    </row>
    <row r="45" s="1" customFormat="1" ht="30" customHeight="1" spans="1:7">
      <c r="A45" s="4">
        <v>42</v>
      </c>
      <c r="B45" s="4" t="str">
        <f t="shared" si="4"/>
        <v>070010</v>
      </c>
      <c r="C45" s="4" t="s">
        <v>15</v>
      </c>
      <c r="D45" s="4" t="str">
        <f>"512420707"</f>
        <v>512420707</v>
      </c>
      <c r="E45" s="4">
        <v>83</v>
      </c>
      <c r="F45" s="4">
        <v>84.5</v>
      </c>
      <c r="G45" s="4">
        <v>83.6</v>
      </c>
    </row>
    <row r="46" s="1" customFormat="1" ht="30" customHeight="1" spans="1:7">
      <c r="A46" s="4">
        <v>43</v>
      </c>
      <c r="B46" s="4" t="str">
        <f t="shared" si="4"/>
        <v>070010</v>
      </c>
      <c r="C46" s="4" t="s">
        <v>15</v>
      </c>
      <c r="D46" s="4" t="str">
        <f>"512420713"</f>
        <v>512420713</v>
      </c>
      <c r="E46" s="4">
        <v>81</v>
      </c>
      <c r="F46" s="4">
        <v>79.5</v>
      </c>
      <c r="G46" s="4">
        <v>80.4</v>
      </c>
    </row>
    <row r="47" s="1" customFormat="1" ht="30" customHeight="1" spans="1:7">
      <c r="A47" s="4">
        <v>44</v>
      </c>
      <c r="B47" s="4" t="str">
        <f t="shared" si="4"/>
        <v>070010</v>
      </c>
      <c r="C47" s="4" t="s">
        <v>15</v>
      </c>
      <c r="D47" s="4" t="str">
        <f>"512420704"</f>
        <v>512420704</v>
      </c>
      <c r="E47" s="4">
        <v>76.5</v>
      </c>
      <c r="F47" s="4">
        <v>80.5</v>
      </c>
      <c r="G47" s="4">
        <v>78.1</v>
      </c>
    </row>
    <row r="48" s="1" customFormat="1" ht="30" customHeight="1" spans="1:7">
      <c r="A48" s="4">
        <v>45</v>
      </c>
      <c r="B48" s="4" t="str">
        <f t="shared" si="4"/>
        <v>070010</v>
      </c>
      <c r="C48" s="4" t="s">
        <v>15</v>
      </c>
      <c r="D48" s="4" t="str">
        <f>"512420716"</f>
        <v>512420716</v>
      </c>
      <c r="E48" s="4">
        <v>75.5</v>
      </c>
      <c r="F48" s="4">
        <v>71</v>
      </c>
      <c r="G48" s="4">
        <v>73.7</v>
      </c>
    </row>
    <row r="49" s="1" customFormat="1" ht="30" customHeight="1" spans="1:7">
      <c r="A49" s="4">
        <v>46</v>
      </c>
      <c r="B49" s="4" t="str">
        <f t="shared" si="4"/>
        <v>070010</v>
      </c>
      <c r="C49" s="4" t="s">
        <v>15</v>
      </c>
      <c r="D49" s="4" t="str">
        <f>"512420706"</f>
        <v>512420706</v>
      </c>
      <c r="E49" s="4">
        <v>58.5</v>
      </c>
      <c r="F49" s="4">
        <v>72</v>
      </c>
      <c r="G49" s="4">
        <v>63.9</v>
      </c>
    </row>
    <row r="50" s="1" customFormat="1" ht="30" customHeight="1" spans="1:7">
      <c r="A50" s="4">
        <v>47</v>
      </c>
      <c r="B50" s="4" t="str">
        <f>"070011"</f>
        <v>070011</v>
      </c>
      <c r="C50" s="4" t="s">
        <v>16</v>
      </c>
      <c r="D50" s="4" t="str">
        <f>"512631114"</f>
        <v>512631114</v>
      </c>
      <c r="E50" s="4">
        <v>98</v>
      </c>
      <c r="F50" s="4">
        <v>81</v>
      </c>
      <c r="G50" s="4">
        <v>91.2</v>
      </c>
    </row>
    <row r="51" s="1" customFormat="1" ht="30" customHeight="1" spans="1:7">
      <c r="A51" s="4">
        <v>48</v>
      </c>
      <c r="B51" s="4" t="str">
        <f>"070011"</f>
        <v>070011</v>
      </c>
      <c r="C51" s="4" t="s">
        <v>16</v>
      </c>
      <c r="D51" s="4" t="str">
        <f>"512631202"</f>
        <v>512631202</v>
      </c>
      <c r="E51" s="4">
        <v>88.5</v>
      </c>
      <c r="F51" s="4">
        <v>85.5</v>
      </c>
      <c r="G51" s="4">
        <v>87.3</v>
      </c>
    </row>
    <row r="52" s="1" customFormat="1" ht="30" customHeight="1" spans="1:7">
      <c r="A52" s="4">
        <v>49</v>
      </c>
      <c r="B52" s="4" t="str">
        <f>"070011"</f>
        <v>070011</v>
      </c>
      <c r="C52" s="4" t="s">
        <v>16</v>
      </c>
      <c r="D52" s="4" t="str">
        <f>"512631118"</f>
        <v>512631118</v>
      </c>
      <c r="E52" s="4">
        <v>91</v>
      </c>
      <c r="F52" s="4">
        <v>68.5</v>
      </c>
      <c r="G52" s="4">
        <v>82</v>
      </c>
    </row>
    <row r="53" s="1" customFormat="1" ht="30" customHeight="1" spans="1:7">
      <c r="A53" s="4">
        <v>50</v>
      </c>
      <c r="B53" s="4" t="str">
        <f t="shared" ref="B53:B58" si="5">"070012"</f>
        <v>070012</v>
      </c>
      <c r="C53" s="4" t="s">
        <v>17</v>
      </c>
      <c r="D53" s="4" t="str">
        <f>"512731811"</f>
        <v>512731811</v>
      </c>
      <c r="E53" s="4">
        <v>107.5</v>
      </c>
      <c r="F53" s="4">
        <v>93.5</v>
      </c>
      <c r="G53" s="4">
        <v>101.9</v>
      </c>
    </row>
    <row r="54" s="1" customFormat="1" ht="30" customHeight="1" spans="1:7">
      <c r="A54" s="4">
        <v>51</v>
      </c>
      <c r="B54" s="4" t="str">
        <f t="shared" si="5"/>
        <v>070012</v>
      </c>
      <c r="C54" s="4" t="s">
        <v>17</v>
      </c>
      <c r="D54" s="4" t="str">
        <f>"512731904"</f>
        <v>512731904</v>
      </c>
      <c r="E54" s="4">
        <v>102.5</v>
      </c>
      <c r="F54" s="4">
        <v>92</v>
      </c>
      <c r="G54" s="4">
        <v>98.3</v>
      </c>
    </row>
    <row r="55" s="1" customFormat="1" ht="30" customHeight="1" spans="1:7">
      <c r="A55" s="4">
        <v>52</v>
      </c>
      <c r="B55" s="4" t="str">
        <f t="shared" si="5"/>
        <v>070012</v>
      </c>
      <c r="C55" s="4" t="s">
        <v>17</v>
      </c>
      <c r="D55" s="4" t="str">
        <f>"512731810"</f>
        <v>512731810</v>
      </c>
      <c r="E55" s="4">
        <v>97.5</v>
      </c>
      <c r="F55" s="4">
        <v>91.5</v>
      </c>
      <c r="G55" s="4">
        <v>95.1</v>
      </c>
    </row>
    <row r="56" s="1" customFormat="1" ht="30" customHeight="1" spans="1:7">
      <c r="A56" s="4">
        <v>53</v>
      </c>
      <c r="B56" s="4" t="str">
        <f t="shared" si="5"/>
        <v>070012</v>
      </c>
      <c r="C56" s="4" t="s">
        <v>17</v>
      </c>
      <c r="D56" s="4" t="str">
        <f>"512731830"</f>
        <v>512731830</v>
      </c>
      <c r="E56" s="4">
        <v>94.5</v>
      </c>
      <c r="F56" s="4">
        <v>85.5</v>
      </c>
      <c r="G56" s="4">
        <v>90.9</v>
      </c>
    </row>
    <row r="57" s="1" customFormat="1" ht="30" customHeight="1" spans="1:7">
      <c r="A57" s="4">
        <v>54</v>
      </c>
      <c r="B57" s="4" t="str">
        <f t="shared" si="5"/>
        <v>070012</v>
      </c>
      <c r="C57" s="4" t="s">
        <v>17</v>
      </c>
      <c r="D57" s="4" t="str">
        <f>"512731809"</f>
        <v>512731809</v>
      </c>
      <c r="E57" s="4">
        <v>104.5</v>
      </c>
      <c r="F57" s="4">
        <v>66.5</v>
      </c>
      <c r="G57" s="4">
        <v>89.3</v>
      </c>
    </row>
    <row r="58" s="1" customFormat="1" ht="30" customHeight="1" spans="1:7">
      <c r="A58" s="4">
        <v>55</v>
      </c>
      <c r="B58" s="4" t="str">
        <f t="shared" si="5"/>
        <v>070012</v>
      </c>
      <c r="C58" s="4" t="s">
        <v>17</v>
      </c>
      <c r="D58" s="4" t="str">
        <f>"512731820"</f>
        <v>512731820</v>
      </c>
      <c r="E58" s="4">
        <v>96</v>
      </c>
      <c r="F58" s="4">
        <v>72.5</v>
      </c>
      <c r="G58" s="4">
        <v>86.6</v>
      </c>
    </row>
    <row r="59" s="1" customFormat="1" ht="30" customHeight="1" spans="1:7">
      <c r="A59" s="4">
        <v>56</v>
      </c>
      <c r="B59" s="4" t="str">
        <f>"070013"</f>
        <v>070013</v>
      </c>
      <c r="C59" s="4" t="s">
        <v>11</v>
      </c>
      <c r="D59" s="4" t="str">
        <f>"512733030"</f>
        <v>512733030</v>
      </c>
      <c r="E59" s="4">
        <v>86</v>
      </c>
      <c r="F59" s="4">
        <v>93</v>
      </c>
      <c r="G59" s="4">
        <v>88.8</v>
      </c>
    </row>
    <row r="60" s="1" customFormat="1" ht="30" customHeight="1" spans="1:7">
      <c r="A60" s="4">
        <v>57</v>
      </c>
      <c r="B60" s="4" t="str">
        <f>"070013"</f>
        <v>070013</v>
      </c>
      <c r="C60" s="4" t="s">
        <v>11</v>
      </c>
      <c r="D60" s="4" t="str">
        <f>"512733102"</f>
        <v>512733102</v>
      </c>
      <c r="E60" s="4">
        <v>90</v>
      </c>
      <c r="F60" s="4">
        <v>77.5</v>
      </c>
      <c r="G60" s="4">
        <v>85</v>
      </c>
    </row>
    <row r="61" s="1" customFormat="1" ht="30" customHeight="1" spans="1:7">
      <c r="A61" s="4">
        <v>58</v>
      </c>
      <c r="B61" s="4" t="str">
        <f>"070013"</f>
        <v>070013</v>
      </c>
      <c r="C61" s="4" t="s">
        <v>11</v>
      </c>
      <c r="D61" s="4" t="str">
        <f>"512733027"</f>
        <v>512733027</v>
      </c>
      <c r="E61" s="4">
        <v>89.5</v>
      </c>
      <c r="F61" s="4">
        <v>74</v>
      </c>
      <c r="G61" s="4">
        <v>83.3</v>
      </c>
    </row>
  </sheetData>
  <sortState ref="B3:BC227">
    <sortCondition ref="B3:B227"/>
    <sortCondition ref="G3:G227" descending="1"/>
    <sortCondition ref="E3:E227" descending="1"/>
  </sortState>
  <mergeCells count="1">
    <mergeCell ref="A2:G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dcterms:created xsi:type="dcterms:W3CDTF">2025-04-15T07:36:00Z</dcterms:created>
  <dcterms:modified xsi:type="dcterms:W3CDTF">2025-04-30T03:24:21Z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4D3AEF9BF84C4176A770D6A56EC5B418_11</vt:lpwstr>
  </property>
  <property fmtid="{D5CDD505-2E9C-101B-9397-08002B2CF9AE}" pid="3" name="KSOProductBuildVer">
    <vt:lpwstr>2052-11.8.2.8411</vt:lpwstr>
  </property>
</Properties>
</file>