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<sst xmlns="http://schemas.openxmlformats.org/spreadsheetml/2006/main" count="197" uniqueCount="13">
  <si>
    <t>2025年度阜阳市直属学校新任教师公开招聘笔试成绩</t>
  </si>
  <si>
    <t>岗位代码</t>
  </si>
  <si>
    <t>岗位名称</t>
  </si>
  <si>
    <t>招聘单位</t>
  </si>
  <si>
    <t>准考证号</t>
  </si>
  <si>
    <t>学科专业知识成绩</t>
  </si>
  <si>
    <t>教育综合知识成绩</t>
  </si>
  <si>
    <t>加分</t>
  </si>
  <si>
    <t>总分</t>
  </si>
  <si>
    <t>初中特殊教育</t>
  </si>
  <si>
    <t>阜阳市特殊教育学校</t>
  </si>
  <si>
    <t>初中体育</t>
  </si>
  <si>
    <t>初中语文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</si>
</sst>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tabSelected="1" workbookViewId="0">
      <selection activeCell="D9" sqref="D9"/>
    </sheetView>
  </sheetViews>
  <sheetFormatPr defaultColWidth="9" defaultRowHeight="13.5" outlineLevelCol="7"/>
  <cols>
    <col min="1" max="1" width="9" style="1"/>
    <col min="2" max="2" width="17.25" style="1" customWidth="1"/>
    <col min="3" max="3" width="24.625" style="1" customWidth="1"/>
    <col min="4" max="4" width="21.75" style="1" customWidth="1"/>
    <col min="5" max="5" width="17.375" style="1" customWidth="1"/>
    <col min="6" max="6" width="14.75" style="1" customWidth="1"/>
    <col min="7" max="16384" width="9" style="1"/>
  </cols>
  <sheetData>
    <row r="1" ht="54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1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1" customFormat="1" ht="15" customHeight="1" spans="1:8">
      <c r="A3" s="6" t="str">
        <f t="shared" ref="A3:A24" si="0">"010001"</f>
        <v>010001</v>
      </c>
      <c r="B3" s="6" t="s">
        <v>9</v>
      </c>
      <c r="C3" s="6" t="s">
        <v>10</v>
      </c>
      <c r="D3" s="6" t="str">
        <f>"512736820"</f>
        <v>512736820</v>
      </c>
      <c r="E3" s="6">
        <v>87.5</v>
      </c>
      <c r="F3" s="6">
        <v>81</v>
      </c>
      <c r="G3" s="6"/>
      <c r="H3" s="7">
        <v>84.9</v>
      </c>
    </row>
    <row r="4" s="1" customFormat="1" ht="15" customHeight="1" spans="1:8">
      <c r="A4" s="6" t="str">
        <f t="shared" si="0"/>
        <v>010001</v>
      </c>
      <c r="B4" s="6" t="s">
        <v>9</v>
      </c>
      <c r="C4" s="6" t="s">
        <v>10</v>
      </c>
      <c r="D4" s="6" t="str">
        <f>"512736809"</f>
        <v>512736809</v>
      </c>
      <c r="E4" s="6">
        <v>0</v>
      </c>
      <c r="F4" s="6">
        <v>0</v>
      </c>
      <c r="G4" s="6"/>
      <c r="H4" s="7">
        <v>0</v>
      </c>
    </row>
    <row r="5" s="1" customFormat="1" ht="15" customHeight="1" spans="1:8">
      <c r="A5" s="6" t="str">
        <f t="shared" si="0"/>
        <v>010001</v>
      </c>
      <c r="B5" s="6" t="s">
        <v>9</v>
      </c>
      <c r="C5" s="6" t="s">
        <v>10</v>
      </c>
      <c r="D5" s="6" t="str">
        <f>"512736818"</f>
        <v>512736818</v>
      </c>
      <c r="E5" s="6">
        <v>46.5</v>
      </c>
      <c r="F5" s="6">
        <v>64</v>
      </c>
      <c r="G5" s="6"/>
      <c r="H5" s="7">
        <v>53.5</v>
      </c>
    </row>
    <row r="6" s="1" customFormat="1" ht="15" customHeight="1" spans="1:8">
      <c r="A6" s="6" t="str">
        <f t="shared" si="0"/>
        <v>010001</v>
      </c>
      <c r="B6" s="6" t="s">
        <v>9</v>
      </c>
      <c r="C6" s="6" t="s">
        <v>10</v>
      </c>
      <c r="D6" s="6" t="str">
        <f>"512736803"</f>
        <v>512736803</v>
      </c>
      <c r="E6" s="6">
        <v>44.5</v>
      </c>
      <c r="F6" s="6">
        <v>62.5</v>
      </c>
      <c r="G6" s="6"/>
      <c r="H6" s="7">
        <v>51.7</v>
      </c>
    </row>
    <row r="7" s="1" customFormat="1" ht="15" customHeight="1" spans="1:8">
      <c r="A7" s="6" t="str">
        <f t="shared" si="0"/>
        <v>010001</v>
      </c>
      <c r="B7" s="6" t="s">
        <v>9</v>
      </c>
      <c r="C7" s="6" t="s">
        <v>10</v>
      </c>
      <c r="D7" s="6" t="str">
        <f>"512736808"</f>
        <v>512736808</v>
      </c>
      <c r="E7" s="6">
        <v>72.5</v>
      </c>
      <c r="F7" s="6">
        <v>60</v>
      </c>
      <c r="G7" s="6"/>
      <c r="H7" s="7">
        <v>67.5</v>
      </c>
    </row>
    <row r="8" s="1" customFormat="1" ht="15" customHeight="1" spans="1:8">
      <c r="A8" s="6" t="str">
        <f t="shared" si="0"/>
        <v>010001</v>
      </c>
      <c r="B8" s="6" t="s">
        <v>9</v>
      </c>
      <c r="C8" s="6" t="s">
        <v>10</v>
      </c>
      <c r="D8" s="6" t="str">
        <f>"512736822"</f>
        <v>512736822</v>
      </c>
      <c r="E8" s="6">
        <v>57</v>
      </c>
      <c r="F8" s="6">
        <v>68.5</v>
      </c>
      <c r="G8" s="6"/>
      <c r="H8" s="7">
        <v>61.6</v>
      </c>
    </row>
    <row r="9" s="1" customFormat="1" ht="15" customHeight="1" spans="1:8">
      <c r="A9" s="6" t="str">
        <f t="shared" si="0"/>
        <v>010001</v>
      </c>
      <c r="B9" s="6" t="s">
        <v>9</v>
      </c>
      <c r="C9" s="6" t="s">
        <v>10</v>
      </c>
      <c r="D9" s="6" t="str">
        <f>"512736816"</f>
        <v>512736816</v>
      </c>
      <c r="E9" s="6">
        <v>80</v>
      </c>
      <c r="F9" s="6">
        <v>77</v>
      </c>
      <c r="G9" s="6"/>
      <c r="H9" s="7">
        <v>78.8</v>
      </c>
    </row>
    <row r="10" s="1" customFormat="1" ht="15" customHeight="1" spans="1:8">
      <c r="A10" s="6" t="str">
        <f t="shared" si="0"/>
        <v>010001</v>
      </c>
      <c r="B10" s="6" t="s">
        <v>9</v>
      </c>
      <c r="C10" s="6" t="s">
        <v>10</v>
      </c>
      <c r="D10" s="6" t="str">
        <f>"512736802"</f>
        <v>512736802</v>
      </c>
      <c r="E10" s="6">
        <v>78</v>
      </c>
      <c r="F10" s="6">
        <v>77.5</v>
      </c>
      <c r="G10" s="6"/>
      <c r="H10" s="7">
        <v>77.8</v>
      </c>
    </row>
    <row r="11" s="1" customFormat="1" ht="15" customHeight="1" spans="1:8">
      <c r="A11" s="6" t="str">
        <f t="shared" si="0"/>
        <v>010001</v>
      </c>
      <c r="B11" s="6" t="s">
        <v>9</v>
      </c>
      <c r="C11" s="6" t="s">
        <v>10</v>
      </c>
      <c r="D11" s="6" t="str">
        <f>"512736821"</f>
        <v>512736821</v>
      </c>
      <c r="E11" s="6">
        <v>0</v>
      </c>
      <c r="F11" s="6">
        <v>0</v>
      </c>
      <c r="G11" s="6"/>
      <c r="H11" s="7">
        <v>0</v>
      </c>
    </row>
    <row r="12" s="1" customFormat="1" ht="15" customHeight="1" spans="1:8">
      <c r="A12" s="6" t="str">
        <f t="shared" si="0"/>
        <v>010001</v>
      </c>
      <c r="B12" s="6" t="s">
        <v>9</v>
      </c>
      <c r="C12" s="6" t="s">
        <v>10</v>
      </c>
      <c r="D12" s="6" t="str">
        <f>"512736804"</f>
        <v>512736804</v>
      </c>
      <c r="E12" s="6">
        <v>69.5</v>
      </c>
      <c r="F12" s="6">
        <v>81</v>
      </c>
      <c r="G12" s="6"/>
      <c r="H12" s="7">
        <v>74.1</v>
      </c>
    </row>
    <row r="13" s="1" customFormat="1" ht="15" customHeight="1" spans="1:8">
      <c r="A13" s="6" t="str">
        <f t="shared" si="0"/>
        <v>010001</v>
      </c>
      <c r="B13" s="6" t="s">
        <v>9</v>
      </c>
      <c r="C13" s="6" t="s">
        <v>10</v>
      </c>
      <c r="D13" s="6" t="str">
        <f>"512736805"</f>
        <v>512736805</v>
      </c>
      <c r="E13" s="6">
        <v>85</v>
      </c>
      <c r="F13" s="6">
        <v>77</v>
      </c>
      <c r="G13" s="6"/>
      <c r="H13" s="7">
        <v>81.8</v>
      </c>
    </row>
    <row r="14" s="1" customFormat="1" ht="15" customHeight="1" spans="1:8">
      <c r="A14" s="6" t="str">
        <f t="shared" si="0"/>
        <v>010001</v>
      </c>
      <c r="B14" s="6" t="s">
        <v>9</v>
      </c>
      <c r="C14" s="6" t="s">
        <v>10</v>
      </c>
      <c r="D14" s="6" t="str">
        <f>"512736807"</f>
        <v>512736807</v>
      </c>
      <c r="E14" s="6">
        <v>78</v>
      </c>
      <c r="F14" s="6">
        <v>71.5</v>
      </c>
      <c r="G14" s="6"/>
      <c r="H14" s="7">
        <v>75.4</v>
      </c>
    </row>
    <row r="15" s="1" customFormat="1" ht="15" customHeight="1" spans="1:8">
      <c r="A15" s="6" t="str">
        <f t="shared" si="0"/>
        <v>010001</v>
      </c>
      <c r="B15" s="6" t="s">
        <v>9</v>
      </c>
      <c r="C15" s="6" t="s">
        <v>10</v>
      </c>
      <c r="D15" s="6" t="str">
        <f>"512736817"</f>
        <v>512736817</v>
      </c>
      <c r="E15" s="6">
        <v>97</v>
      </c>
      <c r="F15" s="6">
        <v>76</v>
      </c>
      <c r="G15" s="6"/>
      <c r="H15" s="7">
        <v>88.6</v>
      </c>
    </row>
    <row r="16" s="1" customFormat="1" ht="15" customHeight="1" spans="1:8">
      <c r="A16" s="6" t="str">
        <f t="shared" si="0"/>
        <v>010001</v>
      </c>
      <c r="B16" s="6" t="s">
        <v>9</v>
      </c>
      <c r="C16" s="6" t="s">
        <v>10</v>
      </c>
      <c r="D16" s="6" t="str">
        <f>"512736801"</f>
        <v>512736801</v>
      </c>
      <c r="E16" s="6">
        <v>56</v>
      </c>
      <c r="F16" s="6">
        <v>70.5</v>
      </c>
      <c r="G16" s="6"/>
      <c r="H16" s="7">
        <v>61.8</v>
      </c>
    </row>
    <row r="17" s="1" customFormat="1" ht="15" customHeight="1" spans="1:8">
      <c r="A17" s="6" t="str">
        <f t="shared" si="0"/>
        <v>010001</v>
      </c>
      <c r="B17" s="6" t="s">
        <v>9</v>
      </c>
      <c r="C17" s="6" t="s">
        <v>10</v>
      </c>
      <c r="D17" s="6" t="str">
        <f>"512736810"</f>
        <v>512736810</v>
      </c>
      <c r="E17" s="6">
        <v>67</v>
      </c>
      <c r="F17" s="6">
        <v>63.5</v>
      </c>
      <c r="G17" s="6"/>
      <c r="H17" s="7">
        <v>65.6</v>
      </c>
    </row>
    <row r="18" s="1" customFormat="1" ht="15" customHeight="1" spans="1:8">
      <c r="A18" s="6" t="str">
        <f t="shared" si="0"/>
        <v>010001</v>
      </c>
      <c r="B18" s="6" t="s">
        <v>9</v>
      </c>
      <c r="C18" s="6" t="s">
        <v>10</v>
      </c>
      <c r="D18" s="6" t="str">
        <f>"512736814"</f>
        <v>512736814</v>
      </c>
      <c r="E18" s="6">
        <v>78.5</v>
      </c>
      <c r="F18" s="6">
        <v>75</v>
      </c>
      <c r="G18" s="6"/>
      <c r="H18" s="7">
        <v>77.1</v>
      </c>
    </row>
    <row r="19" s="1" customFormat="1" ht="15" customHeight="1" spans="1:8">
      <c r="A19" s="6" t="str">
        <f t="shared" si="0"/>
        <v>010001</v>
      </c>
      <c r="B19" s="6" t="s">
        <v>9</v>
      </c>
      <c r="C19" s="6" t="s">
        <v>10</v>
      </c>
      <c r="D19" s="6" t="str">
        <f>"512736811"</f>
        <v>512736811</v>
      </c>
      <c r="E19" s="6">
        <v>83</v>
      </c>
      <c r="F19" s="6">
        <v>76</v>
      </c>
      <c r="G19" s="6"/>
      <c r="H19" s="7">
        <v>80.2</v>
      </c>
    </row>
    <row r="20" s="1" customFormat="1" ht="15" customHeight="1" spans="1:8">
      <c r="A20" s="6" t="str">
        <f t="shared" si="0"/>
        <v>010001</v>
      </c>
      <c r="B20" s="6" t="s">
        <v>9</v>
      </c>
      <c r="C20" s="6" t="s">
        <v>10</v>
      </c>
      <c r="D20" s="6" t="str">
        <f>"512736806"</f>
        <v>512736806</v>
      </c>
      <c r="E20" s="6">
        <v>77</v>
      </c>
      <c r="F20" s="6">
        <v>86</v>
      </c>
      <c r="G20" s="6"/>
      <c r="H20" s="7">
        <v>80.6</v>
      </c>
    </row>
    <row r="21" s="1" customFormat="1" ht="15" customHeight="1" spans="1:8">
      <c r="A21" s="6" t="str">
        <f t="shared" si="0"/>
        <v>010001</v>
      </c>
      <c r="B21" s="6" t="s">
        <v>9</v>
      </c>
      <c r="C21" s="6" t="s">
        <v>10</v>
      </c>
      <c r="D21" s="6" t="str">
        <f>"512736813"</f>
        <v>512736813</v>
      </c>
      <c r="E21" s="6">
        <v>65</v>
      </c>
      <c r="F21" s="6">
        <v>66</v>
      </c>
      <c r="G21" s="6"/>
      <c r="H21" s="7">
        <v>65.4</v>
      </c>
    </row>
    <row r="22" s="1" customFormat="1" ht="15" customHeight="1" spans="1:8">
      <c r="A22" s="6" t="str">
        <f t="shared" si="0"/>
        <v>010001</v>
      </c>
      <c r="B22" s="6" t="s">
        <v>9</v>
      </c>
      <c r="C22" s="6" t="s">
        <v>10</v>
      </c>
      <c r="D22" s="6" t="str">
        <f>"512736812"</f>
        <v>512736812</v>
      </c>
      <c r="E22" s="6">
        <v>88.5</v>
      </c>
      <c r="F22" s="6">
        <v>70</v>
      </c>
      <c r="G22" s="6"/>
      <c r="H22" s="7">
        <v>81.1</v>
      </c>
    </row>
    <row r="23" s="1" customFormat="1" ht="15" customHeight="1" spans="1:8">
      <c r="A23" s="6" t="str">
        <f t="shared" si="0"/>
        <v>010001</v>
      </c>
      <c r="B23" s="6" t="s">
        <v>9</v>
      </c>
      <c r="C23" s="6" t="s">
        <v>10</v>
      </c>
      <c r="D23" s="6" t="str">
        <f>"512736819"</f>
        <v>512736819</v>
      </c>
      <c r="E23" s="6">
        <v>70</v>
      </c>
      <c r="F23" s="6">
        <v>66.5</v>
      </c>
      <c r="G23" s="6"/>
      <c r="H23" s="7">
        <v>68.6</v>
      </c>
    </row>
    <row r="24" s="1" customFormat="1" ht="15" customHeight="1" spans="1:8">
      <c r="A24" s="6" t="str">
        <f t="shared" si="0"/>
        <v>010001</v>
      </c>
      <c r="B24" s="6" t="s">
        <v>9</v>
      </c>
      <c r="C24" s="6" t="s">
        <v>10</v>
      </c>
      <c r="D24" s="6" t="str">
        <f>"512736815"</f>
        <v>512736815</v>
      </c>
      <c r="E24" s="6">
        <v>54</v>
      </c>
      <c r="F24" s="6">
        <v>68.5</v>
      </c>
      <c r="G24" s="6"/>
      <c r="H24" s="7">
        <v>59.8</v>
      </c>
    </row>
    <row r="25" s="1" customFormat="1" ht="15" customHeight="1" spans="1:8">
      <c r="A25" s="6" t="str">
        <f t="shared" ref="A25:A67" si="1">"010002"</f>
        <v>010002</v>
      </c>
      <c r="B25" s="6" t="s">
        <v>11</v>
      </c>
      <c r="C25" s="6" t="s">
        <v>10</v>
      </c>
      <c r="D25" s="6" t="str">
        <f>"512734111"</f>
        <v>512734111</v>
      </c>
      <c r="E25" s="6">
        <v>0</v>
      </c>
      <c r="F25" s="6">
        <v>0</v>
      </c>
      <c r="G25" s="6"/>
      <c r="H25" s="7">
        <v>0</v>
      </c>
    </row>
    <row r="26" s="1" customFormat="1" ht="15" customHeight="1" spans="1:8">
      <c r="A26" s="6" t="str">
        <f t="shared" si="1"/>
        <v>010002</v>
      </c>
      <c r="B26" s="6" t="s">
        <v>11</v>
      </c>
      <c r="C26" s="6" t="s">
        <v>10</v>
      </c>
      <c r="D26" s="6" t="str">
        <f>"512734002"</f>
        <v>512734002</v>
      </c>
      <c r="E26" s="6">
        <v>64.5</v>
      </c>
      <c r="F26" s="6">
        <v>68</v>
      </c>
      <c r="G26" s="6"/>
      <c r="H26" s="7">
        <v>65.9</v>
      </c>
    </row>
    <row r="27" s="1" customFormat="1" ht="15" customHeight="1" spans="1:8">
      <c r="A27" s="6" t="str">
        <f t="shared" si="1"/>
        <v>010002</v>
      </c>
      <c r="B27" s="6" t="s">
        <v>11</v>
      </c>
      <c r="C27" s="6" t="s">
        <v>10</v>
      </c>
      <c r="D27" s="6" t="str">
        <f>"512734107"</f>
        <v>512734107</v>
      </c>
      <c r="E27" s="6">
        <v>64.5</v>
      </c>
      <c r="F27" s="6">
        <v>74.5</v>
      </c>
      <c r="G27" s="6"/>
      <c r="H27" s="7">
        <v>68.5</v>
      </c>
    </row>
    <row r="28" s="1" customFormat="1" ht="15" customHeight="1" spans="1:8">
      <c r="A28" s="6" t="str">
        <f t="shared" si="1"/>
        <v>010002</v>
      </c>
      <c r="B28" s="6" t="s">
        <v>11</v>
      </c>
      <c r="C28" s="6" t="s">
        <v>10</v>
      </c>
      <c r="D28" s="6" t="str">
        <f>"512734010"</f>
        <v>512734010</v>
      </c>
      <c r="E28" s="6">
        <v>66</v>
      </c>
      <c r="F28" s="6">
        <v>68.5</v>
      </c>
      <c r="G28" s="6"/>
      <c r="H28" s="7">
        <v>67</v>
      </c>
    </row>
    <row r="29" s="1" customFormat="1" ht="15" customHeight="1" spans="1:8">
      <c r="A29" s="6" t="str">
        <f t="shared" si="1"/>
        <v>010002</v>
      </c>
      <c r="B29" s="6" t="s">
        <v>11</v>
      </c>
      <c r="C29" s="6" t="s">
        <v>10</v>
      </c>
      <c r="D29" s="6" t="str">
        <f>"512734007"</f>
        <v>512734007</v>
      </c>
      <c r="E29" s="6">
        <v>75.5</v>
      </c>
      <c r="F29" s="6">
        <v>80</v>
      </c>
      <c r="G29" s="6"/>
      <c r="H29" s="7">
        <v>77.3</v>
      </c>
    </row>
    <row r="30" s="1" customFormat="1" ht="15" customHeight="1" spans="1:8">
      <c r="A30" s="6" t="str">
        <f t="shared" si="1"/>
        <v>010002</v>
      </c>
      <c r="B30" s="6" t="s">
        <v>11</v>
      </c>
      <c r="C30" s="6" t="s">
        <v>10</v>
      </c>
      <c r="D30" s="6" t="str">
        <f>"512734112"</f>
        <v>512734112</v>
      </c>
      <c r="E30" s="6">
        <v>61.5</v>
      </c>
      <c r="F30" s="6">
        <v>80</v>
      </c>
      <c r="G30" s="6"/>
      <c r="H30" s="7">
        <v>68.9</v>
      </c>
    </row>
    <row r="31" s="1" customFormat="1" ht="15" customHeight="1" spans="1:8">
      <c r="A31" s="6" t="str">
        <f t="shared" si="1"/>
        <v>010002</v>
      </c>
      <c r="B31" s="6" t="s">
        <v>11</v>
      </c>
      <c r="C31" s="6" t="s">
        <v>10</v>
      </c>
      <c r="D31" s="6" t="str">
        <f>"512734011"</f>
        <v>512734011</v>
      </c>
      <c r="E31" s="6">
        <v>65</v>
      </c>
      <c r="F31" s="6">
        <v>70.5</v>
      </c>
      <c r="G31" s="6"/>
      <c r="H31" s="7">
        <v>67.2</v>
      </c>
    </row>
    <row r="32" s="1" customFormat="1" ht="15" customHeight="1" spans="1:8">
      <c r="A32" s="6" t="str">
        <f t="shared" si="1"/>
        <v>010002</v>
      </c>
      <c r="B32" s="6" t="s">
        <v>11</v>
      </c>
      <c r="C32" s="6" t="s">
        <v>10</v>
      </c>
      <c r="D32" s="6" t="str">
        <f>"512734030"</f>
        <v>512734030</v>
      </c>
      <c r="E32" s="6">
        <v>66</v>
      </c>
      <c r="F32" s="6">
        <v>71.5</v>
      </c>
      <c r="G32" s="6"/>
      <c r="H32" s="7">
        <v>68.2</v>
      </c>
    </row>
    <row r="33" s="1" customFormat="1" ht="15" customHeight="1" spans="1:8">
      <c r="A33" s="6" t="str">
        <f t="shared" si="1"/>
        <v>010002</v>
      </c>
      <c r="B33" s="6" t="s">
        <v>11</v>
      </c>
      <c r="C33" s="6" t="s">
        <v>10</v>
      </c>
      <c r="D33" s="6" t="str">
        <f>"512734006"</f>
        <v>512734006</v>
      </c>
      <c r="E33" s="6">
        <v>83</v>
      </c>
      <c r="F33" s="6">
        <v>80</v>
      </c>
      <c r="G33" s="6"/>
      <c r="H33" s="7">
        <v>81.8</v>
      </c>
    </row>
    <row r="34" s="1" customFormat="1" ht="15" customHeight="1" spans="1:8">
      <c r="A34" s="6" t="str">
        <f t="shared" si="1"/>
        <v>010002</v>
      </c>
      <c r="B34" s="6" t="s">
        <v>11</v>
      </c>
      <c r="C34" s="6" t="s">
        <v>10</v>
      </c>
      <c r="D34" s="6" t="str">
        <f>"512734008"</f>
        <v>512734008</v>
      </c>
      <c r="E34" s="6">
        <v>64.5</v>
      </c>
      <c r="F34" s="6">
        <v>55.5</v>
      </c>
      <c r="G34" s="6"/>
      <c r="H34" s="7">
        <v>60.9</v>
      </c>
    </row>
    <row r="35" s="1" customFormat="1" ht="15" customHeight="1" spans="1:8">
      <c r="A35" s="6" t="str">
        <f t="shared" si="1"/>
        <v>010002</v>
      </c>
      <c r="B35" s="6" t="s">
        <v>11</v>
      </c>
      <c r="C35" s="6" t="s">
        <v>10</v>
      </c>
      <c r="D35" s="6" t="str">
        <f>"512734103"</f>
        <v>512734103</v>
      </c>
      <c r="E35" s="6">
        <v>0</v>
      </c>
      <c r="F35" s="6">
        <v>0</v>
      </c>
      <c r="G35" s="6"/>
      <c r="H35" s="7">
        <v>0</v>
      </c>
    </row>
    <row r="36" s="1" customFormat="1" ht="15" customHeight="1" spans="1:8">
      <c r="A36" s="6" t="str">
        <f t="shared" si="1"/>
        <v>010002</v>
      </c>
      <c r="B36" s="6" t="s">
        <v>11</v>
      </c>
      <c r="C36" s="6" t="s">
        <v>10</v>
      </c>
      <c r="D36" s="6" t="str">
        <f>"512734013"</f>
        <v>512734013</v>
      </c>
      <c r="E36" s="6">
        <v>69.5</v>
      </c>
      <c r="F36" s="6">
        <v>72.5</v>
      </c>
      <c r="G36" s="6"/>
      <c r="H36" s="7">
        <v>70.7</v>
      </c>
    </row>
    <row r="37" s="1" customFormat="1" ht="15" customHeight="1" spans="1:8">
      <c r="A37" s="6" t="str">
        <f t="shared" si="1"/>
        <v>010002</v>
      </c>
      <c r="B37" s="6" t="s">
        <v>11</v>
      </c>
      <c r="C37" s="6" t="s">
        <v>10</v>
      </c>
      <c r="D37" s="6" t="str">
        <f>"512734028"</f>
        <v>512734028</v>
      </c>
      <c r="E37" s="6">
        <v>54.5</v>
      </c>
      <c r="F37" s="6">
        <v>69</v>
      </c>
      <c r="G37" s="6"/>
      <c r="H37" s="7">
        <v>60.3</v>
      </c>
    </row>
    <row r="38" s="1" customFormat="1" ht="15" customHeight="1" spans="1:8">
      <c r="A38" s="6" t="str">
        <f t="shared" si="1"/>
        <v>010002</v>
      </c>
      <c r="B38" s="6" t="s">
        <v>11</v>
      </c>
      <c r="C38" s="6" t="s">
        <v>10</v>
      </c>
      <c r="D38" s="6" t="str">
        <f>"512734019"</f>
        <v>512734019</v>
      </c>
      <c r="E38" s="6">
        <v>0</v>
      </c>
      <c r="F38" s="6">
        <v>0</v>
      </c>
      <c r="G38" s="6"/>
      <c r="H38" s="7">
        <v>0</v>
      </c>
    </row>
    <row r="39" s="1" customFormat="1" ht="15" customHeight="1" spans="1:8">
      <c r="A39" s="6" t="str">
        <f t="shared" si="1"/>
        <v>010002</v>
      </c>
      <c r="B39" s="6" t="s">
        <v>11</v>
      </c>
      <c r="C39" s="6" t="s">
        <v>10</v>
      </c>
      <c r="D39" s="6" t="str">
        <f>"512734003"</f>
        <v>512734003</v>
      </c>
      <c r="E39" s="6">
        <v>60.5</v>
      </c>
      <c r="F39" s="6">
        <v>67.5</v>
      </c>
      <c r="G39" s="6"/>
      <c r="H39" s="7">
        <v>63.3</v>
      </c>
    </row>
    <row r="40" s="1" customFormat="1" ht="15" customHeight="1" spans="1:8">
      <c r="A40" s="6" t="str">
        <f t="shared" si="1"/>
        <v>010002</v>
      </c>
      <c r="B40" s="6" t="s">
        <v>11</v>
      </c>
      <c r="C40" s="6" t="s">
        <v>10</v>
      </c>
      <c r="D40" s="6" t="str">
        <f>"512734110"</f>
        <v>512734110</v>
      </c>
      <c r="E40" s="6">
        <v>75</v>
      </c>
      <c r="F40" s="6">
        <v>62</v>
      </c>
      <c r="G40" s="6"/>
      <c r="H40" s="7">
        <v>69.8</v>
      </c>
    </row>
    <row r="41" s="1" customFormat="1" ht="15" customHeight="1" spans="1:8">
      <c r="A41" s="6" t="str">
        <f t="shared" si="1"/>
        <v>010002</v>
      </c>
      <c r="B41" s="6" t="s">
        <v>11</v>
      </c>
      <c r="C41" s="6" t="s">
        <v>10</v>
      </c>
      <c r="D41" s="6" t="str">
        <f>"512734101"</f>
        <v>512734101</v>
      </c>
      <c r="E41" s="6">
        <v>61</v>
      </c>
      <c r="F41" s="6">
        <v>72</v>
      </c>
      <c r="G41" s="6"/>
      <c r="H41" s="7">
        <v>65.4</v>
      </c>
    </row>
    <row r="42" s="1" customFormat="1" ht="15" customHeight="1" spans="1:8">
      <c r="A42" s="6" t="str">
        <f t="shared" si="1"/>
        <v>010002</v>
      </c>
      <c r="B42" s="6" t="s">
        <v>11</v>
      </c>
      <c r="C42" s="6" t="s">
        <v>10</v>
      </c>
      <c r="D42" s="6" t="str">
        <f>"512734014"</f>
        <v>512734014</v>
      </c>
      <c r="E42" s="6">
        <v>76</v>
      </c>
      <c r="F42" s="6">
        <v>86.5</v>
      </c>
      <c r="G42" s="6"/>
      <c r="H42" s="7">
        <v>80.2</v>
      </c>
    </row>
    <row r="43" s="1" customFormat="1" ht="15" customHeight="1" spans="1:8">
      <c r="A43" s="6" t="str">
        <f t="shared" si="1"/>
        <v>010002</v>
      </c>
      <c r="B43" s="6" t="s">
        <v>11</v>
      </c>
      <c r="C43" s="6" t="s">
        <v>10</v>
      </c>
      <c r="D43" s="6" t="str">
        <f>"512734001"</f>
        <v>512734001</v>
      </c>
      <c r="E43" s="6">
        <v>61.5</v>
      </c>
      <c r="F43" s="6">
        <v>64.5</v>
      </c>
      <c r="G43" s="6"/>
      <c r="H43" s="7">
        <v>62.7</v>
      </c>
    </row>
    <row r="44" s="1" customFormat="1" ht="15" customHeight="1" spans="1:8">
      <c r="A44" s="6" t="str">
        <f t="shared" si="1"/>
        <v>010002</v>
      </c>
      <c r="B44" s="6" t="s">
        <v>11</v>
      </c>
      <c r="C44" s="6" t="s">
        <v>10</v>
      </c>
      <c r="D44" s="6" t="str">
        <f>"512734104"</f>
        <v>512734104</v>
      </c>
      <c r="E44" s="6">
        <v>64</v>
      </c>
      <c r="F44" s="6">
        <v>61</v>
      </c>
      <c r="G44" s="6"/>
      <c r="H44" s="7">
        <v>62.8</v>
      </c>
    </row>
    <row r="45" s="1" customFormat="1" ht="15" customHeight="1" spans="1:8">
      <c r="A45" s="6" t="str">
        <f t="shared" si="1"/>
        <v>010002</v>
      </c>
      <c r="B45" s="6" t="s">
        <v>11</v>
      </c>
      <c r="C45" s="6" t="s">
        <v>10</v>
      </c>
      <c r="D45" s="6" t="str">
        <f>"512734021"</f>
        <v>512734021</v>
      </c>
      <c r="E45" s="6">
        <v>54</v>
      </c>
      <c r="F45" s="6">
        <v>63.5</v>
      </c>
      <c r="G45" s="6"/>
      <c r="H45" s="7">
        <v>57.8</v>
      </c>
    </row>
    <row r="46" s="1" customFormat="1" ht="15" customHeight="1" spans="1:8">
      <c r="A46" s="6" t="str">
        <f t="shared" si="1"/>
        <v>010002</v>
      </c>
      <c r="B46" s="6" t="s">
        <v>11</v>
      </c>
      <c r="C46" s="6" t="s">
        <v>10</v>
      </c>
      <c r="D46" s="6" t="str">
        <f>"512734018"</f>
        <v>512734018</v>
      </c>
      <c r="E46" s="6">
        <v>80</v>
      </c>
      <c r="F46" s="6">
        <v>75.5</v>
      </c>
      <c r="G46" s="6"/>
      <c r="H46" s="7">
        <v>78.2</v>
      </c>
    </row>
    <row r="47" s="1" customFormat="1" ht="15" customHeight="1" spans="1:8">
      <c r="A47" s="6" t="str">
        <f t="shared" si="1"/>
        <v>010002</v>
      </c>
      <c r="B47" s="6" t="s">
        <v>11</v>
      </c>
      <c r="C47" s="6" t="s">
        <v>10</v>
      </c>
      <c r="D47" s="6" t="str">
        <f>"512734012"</f>
        <v>512734012</v>
      </c>
      <c r="E47" s="6">
        <v>0</v>
      </c>
      <c r="F47" s="6">
        <v>0</v>
      </c>
      <c r="G47" s="6"/>
      <c r="H47" s="7">
        <v>0</v>
      </c>
    </row>
    <row r="48" s="1" customFormat="1" ht="15" customHeight="1" spans="1:8">
      <c r="A48" s="6" t="str">
        <f t="shared" si="1"/>
        <v>010002</v>
      </c>
      <c r="B48" s="6" t="s">
        <v>11</v>
      </c>
      <c r="C48" s="6" t="s">
        <v>10</v>
      </c>
      <c r="D48" s="6" t="str">
        <f>"512734029"</f>
        <v>512734029</v>
      </c>
      <c r="E48" s="6">
        <v>58.5</v>
      </c>
      <c r="F48" s="6">
        <v>66.5</v>
      </c>
      <c r="G48" s="6"/>
      <c r="H48" s="7">
        <v>61.7</v>
      </c>
    </row>
    <row r="49" s="1" customFormat="1" ht="15" customHeight="1" spans="1:8">
      <c r="A49" s="6" t="str">
        <f t="shared" si="1"/>
        <v>010002</v>
      </c>
      <c r="B49" s="6" t="s">
        <v>11</v>
      </c>
      <c r="C49" s="6" t="s">
        <v>10</v>
      </c>
      <c r="D49" s="6" t="str">
        <f>"512734108"</f>
        <v>512734108</v>
      </c>
      <c r="E49" s="6">
        <v>60</v>
      </c>
      <c r="F49" s="6">
        <v>63</v>
      </c>
      <c r="G49" s="6"/>
      <c r="H49" s="7">
        <v>61.2</v>
      </c>
    </row>
    <row r="50" s="1" customFormat="1" ht="15" customHeight="1" spans="1:8">
      <c r="A50" s="6" t="str">
        <f t="shared" si="1"/>
        <v>010002</v>
      </c>
      <c r="B50" s="6" t="s">
        <v>11</v>
      </c>
      <c r="C50" s="6" t="s">
        <v>10</v>
      </c>
      <c r="D50" s="6" t="str">
        <f>"512734020"</f>
        <v>512734020</v>
      </c>
      <c r="E50" s="6">
        <v>78</v>
      </c>
      <c r="F50" s="6">
        <v>83</v>
      </c>
      <c r="G50" s="6"/>
      <c r="H50" s="7">
        <v>80</v>
      </c>
    </row>
    <row r="51" s="1" customFormat="1" ht="15" customHeight="1" spans="1:8">
      <c r="A51" s="6" t="str">
        <f t="shared" si="1"/>
        <v>010002</v>
      </c>
      <c r="B51" s="6" t="s">
        <v>11</v>
      </c>
      <c r="C51" s="6" t="s">
        <v>10</v>
      </c>
      <c r="D51" s="6" t="str">
        <f>"512734109"</f>
        <v>512734109</v>
      </c>
      <c r="E51" s="6">
        <v>59.5</v>
      </c>
      <c r="F51" s="6">
        <v>57</v>
      </c>
      <c r="G51" s="6"/>
      <c r="H51" s="7">
        <v>58.5</v>
      </c>
    </row>
    <row r="52" s="1" customFormat="1" ht="15" customHeight="1" spans="1:8">
      <c r="A52" s="6" t="str">
        <f t="shared" si="1"/>
        <v>010002</v>
      </c>
      <c r="B52" s="6" t="s">
        <v>11</v>
      </c>
      <c r="C52" s="6" t="s">
        <v>10</v>
      </c>
      <c r="D52" s="6" t="str">
        <f>"512734026"</f>
        <v>512734026</v>
      </c>
      <c r="E52" s="6">
        <v>68</v>
      </c>
      <c r="F52" s="6">
        <v>66</v>
      </c>
      <c r="G52" s="6"/>
      <c r="H52" s="7">
        <v>67.2</v>
      </c>
    </row>
    <row r="53" s="1" customFormat="1" ht="15" customHeight="1" spans="1:8">
      <c r="A53" s="6" t="str">
        <f t="shared" si="1"/>
        <v>010002</v>
      </c>
      <c r="B53" s="6" t="s">
        <v>11</v>
      </c>
      <c r="C53" s="6" t="s">
        <v>10</v>
      </c>
      <c r="D53" s="6" t="str">
        <f>"512734005"</f>
        <v>512734005</v>
      </c>
      <c r="E53" s="6">
        <v>65</v>
      </c>
      <c r="F53" s="6">
        <v>76</v>
      </c>
      <c r="G53" s="6"/>
      <c r="H53" s="7">
        <v>69.4</v>
      </c>
    </row>
    <row r="54" s="1" customFormat="1" ht="15" customHeight="1" spans="1:8">
      <c r="A54" s="6" t="str">
        <f t="shared" si="1"/>
        <v>010002</v>
      </c>
      <c r="B54" s="6" t="s">
        <v>11</v>
      </c>
      <c r="C54" s="6" t="s">
        <v>10</v>
      </c>
      <c r="D54" s="6" t="str">
        <f>"512734009"</f>
        <v>512734009</v>
      </c>
      <c r="E54" s="6">
        <v>62.5</v>
      </c>
      <c r="F54" s="6">
        <v>64</v>
      </c>
      <c r="G54" s="6"/>
      <c r="H54" s="7">
        <v>63.1</v>
      </c>
    </row>
    <row r="55" s="1" customFormat="1" ht="15" customHeight="1" spans="1:8">
      <c r="A55" s="6" t="str">
        <f t="shared" si="1"/>
        <v>010002</v>
      </c>
      <c r="B55" s="6" t="s">
        <v>11</v>
      </c>
      <c r="C55" s="6" t="s">
        <v>10</v>
      </c>
      <c r="D55" s="6" t="str">
        <f>"512734106"</f>
        <v>512734106</v>
      </c>
      <c r="E55" s="6">
        <v>74</v>
      </c>
      <c r="F55" s="6">
        <v>80.5</v>
      </c>
      <c r="G55" s="6"/>
      <c r="H55" s="7">
        <v>76.6</v>
      </c>
    </row>
    <row r="56" s="1" customFormat="1" ht="15" customHeight="1" spans="1:8">
      <c r="A56" s="6" t="str">
        <f t="shared" si="1"/>
        <v>010002</v>
      </c>
      <c r="B56" s="6" t="s">
        <v>11</v>
      </c>
      <c r="C56" s="6" t="s">
        <v>10</v>
      </c>
      <c r="D56" s="6" t="str">
        <f>"512734016"</f>
        <v>512734016</v>
      </c>
      <c r="E56" s="6">
        <v>66.5</v>
      </c>
      <c r="F56" s="6">
        <v>57.5</v>
      </c>
      <c r="G56" s="6"/>
      <c r="H56" s="7">
        <v>62.9</v>
      </c>
    </row>
    <row r="57" s="1" customFormat="1" ht="15" customHeight="1" spans="1:8">
      <c r="A57" s="6" t="str">
        <f t="shared" si="1"/>
        <v>010002</v>
      </c>
      <c r="B57" s="6" t="s">
        <v>11</v>
      </c>
      <c r="C57" s="6" t="s">
        <v>10</v>
      </c>
      <c r="D57" s="6" t="str">
        <f>"512734105"</f>
        <v>512734105</v>
      </c>
      <c r="E57" s="6">
        <v>72.5</v>
      </c>
      <c r="F57" s="6">
        <v>62</v>
      </c>
      <c r="G57" s="6"/>
      <c r="H57" s="7">
        <v>68.3</v>
      </c>
    </row>
    <row r="58" s="1" customFormat="1" ht="15" customHeight="1" spans="1:8">
      <c r="A58" s="6" t="str">
        <f t="shared" si="1"/>
        <v>010002</v>
      </c>
      <c r="B58" s="6" t="s">
        <v>11</v>
      </c>
      <c r="C58" s="6" t="s">
        <v>10</v>
      </c>
      <c r="D58" s="6" t="str">
        <f>"512734113"</f>
        <v>512734113</v>
      </c>
      <c r="E58" s="6">
        <v>79.5</v>
      </c>
      <c r="F58" s="6">
        <v>73.5</v>
      </c>
      <c r="G58" s="6"/>
      <c r="H58" s="7">
        <v>77.1</v>
      </c>
    </row>
    <row r="59" s="1" customFormat="1" ht="15" customHeight="1" spans="1:8">
      <c r="A59" s="6" t="str">
        <f t="shared" si="1"/>
        <v>010002</v>
      </c>
      <c r="B59" s="6" t="s">
        <v>11</v>
      </c>
      <c r="C59" s="6" t="s">
        <v>10</v>
      </c>
      <c r="D59" s="6" t="str">
        <f>"512734024"</f>
        <v>512734024</v>
      </c>
      <c r="E59" s="6">
        <v>53</v>
      </c>
      <c r="F59" s="6">
        <v>51.5</v>
      </c>
      <c r="G59" s="6"/>
      <c r="H59" s="7">
        <v>52.4</v>
      </c>
    </row>
    <row r="60" s="1" customFormat="1" ht="15" customHeight="1" spans="1:8">
      <c r="A60" s="6" t="str">
        <f t="shared" si="1"/>
        <v>010002</v>
      </c>
      <c r="B60" s="6" t="s">
        <v>11</v>
      </c>
      <c r="C60" s="6" t="s">
        <v>10</v>
      </c>
      <c r="D60" s="6" t="str">
        <f>"512734025"</f>
        <v>512734025</v>
      </c>
      <c r="E60" s="6">
        <v>56</v>
      </c>
      <c r="F60" s="6">
        <v>66</v>
      </c>
      <c r="G60" s="6"/>
      <c r="H60" s="7">
        <v>60</v>
      </c>
    </row>
    <row r="61" s="1" customFormat="1" ht="15" customHeight="1" spans="1:8">
      <c r="A61" s="6" t="str">
        <f t="shared" si="1"/>
        <v>010002</v>
      </c>
      <c r="B61" s="6" t="s">
        <v>11</v>
      </c>
      <c r="C61" s="6" t="s">
        <v>10</v>
      </c>
      <c r="D61" s="6" t="str">
        <f>"512734102"</f>
        <v>512734102</v>
      </c>
      <c r="E61" s="6">
        <v>68.5</v>
      </c>
      <c r="F61" s="6">
        <v>66.5</v>
      </c>
      <c r="G61" s="6"/>
      <c r="H61" s="7">
        <v>67.7</v>
      </c>
    </row>
    <row r="62" s="1" customFormat="1" ht="15" customHeight="1" spans="1:8">
      <c r="A62" s="6" t="str">
        <f t="shared" si="1"/>
        <v>010002</v>
      </c>
      <c r="B62" s="6" t="s">
        <v>11</v>
      </c>
      <c r="C62" s="6" t="s">
        <v>10</v>
      </c>
      <c r="D62" s="6" t="str">
        <f>"512734027"</f>
        <v>512734027</v>
      </c>
      <c r="E62" s="6">
        <v>71.5</v>
      </c>
      <c r="F62" s="6">
        <v>58</v>
      </c>
      <c r="G62" s="6"/>
      <c r="H62" s="7">
        <v>66.1</v>
      </c>
    </row>
    <row r="63" s="1" customFormat="1" ht="15" customHeight="1" spans="1:8">
      <c r="A63" s="6" t="str">
        <f t="shared" si="1"/>
        <v>010002</v>
      </c>
      <c r="B63" s="6" t="s">
        <v>11</v>
      </c>
      <c r="C63" s="6" t="s">
        <v>10</v>
      </c>
      <c r="D63" s="6" t="str">
        <f>"512734004"</f>
        <v>512734004</v>
      </c>
      <c r="E63" s="6">
        <v>60</v>
      </c>
      <c r="F63" s="6">
        <v>60</v>
      </c>
      <c r="G63" s="6"/>
      <c r="H63" s="7">
        <v>60</v>
      </c>
    </row>
    <row r="64" s="1" customFormat="1" ht="15" customHeight="1" spans="1:8">
      <c r="A64" s="6" t="str">
        <f t="shared" si="1"/>
        <v>010002</v>
      </c>
      <c r="B64" s="6" t="s">
        <v>11</v>
      </c>
      <c r="C64" s="6" t="s">
        <v>10</v>
      </c>
      <c r="D64" s="6" t="str">
        <f>"512734015"</f>
        <v>512734015</v>
      </c>
      <c r="E64" s="6">
        <v>72.5</v>
      </c>
      <c r="F64" s="6">
        <v>73</v>
      </c>
      <c r="G64" s="6"/>
      <c r="H64" s="7">
        <v>72.7</v>
      </c>
    </row>
    <row r="65" s="1" customFormat="1" ht="15" customHeight="1" spans="1:8">
      <c r="A65" s="6" t="str">
        <f t="shared" si="1"/>
        <v>010002</v>
      </c>
      <c r="B65" s="6" t="s">
        <v>11</v>
      </c>
      <c r="C65" s="6" t="s">
        <v>10</v>
      </c>
      <c r="D65" s="6" t="str">
        <f>"512734022"</f>
        <v>512734022</v>
      </c>
      <c r="E65" s="6">
        <v>76.5</v>
      </c>
      <c r="F65" s="6">
        <v>73</v>
      </c>
      <c r="G65" s="6"/>
      <c r="H65" s="7">
        <v>75.1</v>
      </c>
    </row>
    <row r="66" s="1" customFormat="1" ht="15" customHeight="1" spans="1:8">
      <c r="A66" s="6" t="str">
        <f t="shared" si="1"/>
        <v>010002</v>
      </c>
      <c r="B66" s="6" t="s">
        <v>11</v>
      </c>
      <c r="C66" s="6" t="s">
        <v>10</v>
      </c>
      <c r="D66" s="6" t="str">
        <f>"512734017"</f>
        <v>512734017</v>
      </c>
      <c r="E66" s="6">
        <v>0</v>
      </c>
      <c r="F66" s="6">
        <v>0</v>
      </c>
      <c r="G66" s="6"/>
      <c r="H66" s="7">
        <v>0</v>
      </c>
    </row>
    <row r="67" s="1" customFormat="1" ht="15" customHeight="1" spans="1:8">
      <c r="A67" s="6" t="str">
        <f t="shared" si="1"/>
        <v>010002</v>
      </c>
      <c r="B67" s="6" t="s">
        <v>11</v>
      </c>
      <c r="C67" s="6" t="s">
        <v>10</v>
      </c>
      <c r="D67" s="6" t="str">
        <f>"512734023"</f>
        <v>512734023</v>
      </c>
      <c r="E67" s="6">
        <v>49.5</v>
      </c>
      <c r="F67" s="6">
        <v>45.5</v>
      </c>
      <c r="G67" s="6"/>
      <c r="H67" s="7">
        <v>47.9</v>
      </c>
    </row>
    <row r="68" s="1" customFormat="1" ht="15" customHeight="1" spans="1:8">
      <c r="A68" s="6" t="str">
        <f t="shared" ref="A68:A74" si="2">"010003"</f>
        <v>010003</v>
      </c>
      <c r="B68" s="6" t="s">
        <v>9</v>
      </c>
      <c r="C68" s="6" t="s">
        <v>10</v>
      </c>
      <c r="D68" s="6" t="str">
        <f>"512736828"</f>
        <v>512736828</v>
      </c>
      <c r="E68" s="6">
        <v>0</v>
      </c>
      <c r="F68" s="6">
        <v>0</v>
      </c>
      <c r="G68" s="6"/>
      <c r="H68" s="7">
        <v>0</v>
      </c>
    </row>
    <row r="69" s="1" customFormat="1" ht="15" customHeight="1" spans="1:8">
      <c r="A69" s="6" t="str">
        <f t="shared" si="2"/>
        <v>010003</v>
      </c>
      <c r="B69" s="6" t="s">
        <v>9</v>
      </c>
      <c r="C69" s="6" t="s">
        <v>10</v>
      </c>
      <c r="D69" s="6" t="str">
        <f>"512736825"</f>
        <v>512736825</v>
      </c>
      <c r="E69" s="6">
        <v>62.5</v>
      </c>
      <c r="F69" s="6">
        <v>73</v>
      </c>
      <c r="G69" s="6"/>
      <c r="H69" s="7">
        <v>66.7</v>
      </c>
    </row>
    <row r="70" s="1" customFormat="1" ht="15" customHeight="1" spans="1:8">
      <c r="A70" s="6" t="str">
        <f t="shared" si="2"/>
        <v>010003</v>
      </c>
      <c r="B70" s="6" t="s">
        <v>9</v>
      </c>
      <c r="C70" s="6" t="s">
        <v>10</v>
      </c>
      <c r="D70" s="6" t="str">
        <f>"512736829"</f>
        <v>512736829</v>
      </c>
      <c r="E70" s="6">
        <v>57.5</v>
      </c>
      <c r="F70" s="6">
        <v>59</v>
      </c>
      <c r="G70" s="6"/>
      <c r="H70" s="7">
        <v>58.1</v>
      </c>
    </row>
    <row r="71" s="1" customFormat="1" ht="15" customHeight="1" spans="1:8">
      <c r="A71" s="6" t="str">
        <f t="shared" si="2"/>
        <v>010003</v>
      </c>
      <c r="B71" s="6" t="s">
        <v>9</v>
      </c>
      <c r="C71" s="6" t="s">
        <v>10</v>
      </c>
      <c r="D71" s="6" t="str">
        <f>"512736824"</f>
        <v>512736824</v>
      </c>
      <c r="E71" s="6">
        <v>94</v>
      </c>
      <c r="F71" s="6">
        <v>82</v>
      </c>
      <c r="G71" s="6"/>
      <c r="H71" s="7">
        <v>89.2</v>
      </c>
    </row>
    <row r="72" s="1" customFormat="1" ht="15" customHeight="1" spans="1:8">
      <c r="A72" s="6" t="str">
        <f t="shared" si="2"/>
        <v>010003</v>
      </c>
      <c r="B72" s="6" t="s">
        <v>9</v>
      </c>
      <c r="C72" s="6" t="s">
        <v>10</v>
      </c>
      <c r="D72" s="6" t="str">
        <f>"512736823"</f>
        <v>512736823</v>
      </c>
      <c r="E72" s="6">
        <v>67</v>
      </c>
      <c r="F72" s="6">
        <v>81.5</v>
      </c>
      <c r="G72" s="6"/>
      <c r="H72" s="7">
        <v>72.8</v>
      </c>
    </row>
    <row r="73" s="1" customFormat="1" ht="15" customHeight="1" spans="1:8">
      <c r="A73" s="6" t="str">
        <f t="shared" si="2"/>
        <v>010003</v>
      </c>
      <c r="B73" s="6" t="s">
        <v>9</v>
      </c>
      <c r="C73" s="6" t="s">
        <v>10</v>
      </c>
      <c r="D73" s="6" t="str">
        <f>"512736826"</f>
        <v>512736826</v>
      </c>
      <c r="E73" s="6">
        <v>77</v>
      </c>
      <c r="F73" s="6">
        <v>75</v>
      </c>
      <c r="G73" s="6"/>
      <c r="H73" s="7">
        <v>76.2</v>
      </c>
    </row>
    <row r="74" s="1" customFormat="1" ht="15" customHeight="1" spans="1:8">
      <c r="A74" s="6" t="str">
        <f t="shared" si="2"/>
        <v>010003</v>
      </c>
      <c r="B74" s="6" t="s">
        <v>9</v>
      </c>
      <c r="C74" s="6" t="s">
        <v>10</v>
      </c>
      <c r="D74" s="6" t="str">
        <f>"512736827"</f>
        <v>512736827</v>
      </c>
      <c r="E74" s="6">
        <v>59</v>
      </c>
      <c r="F74" s="6">
        <v>70.5</v>
      </c>
      <c r="G74" s="6"/>
      <c r="H74" s="7">
        <v>63.6</v>
      </c>
    </row>
    <row r="75" s="1" customFormat="1" ht="15" customHeight="1" spans="1:8">
      <c r="A75" s="6" t="str">
        <f t="shared" ref="A75:A96" si="3">"010005"</f>
        <v>010005</v>
      </c>
      <c r="B75" s="6" t="s">
        <v>12</v>
      </c>
      <c r="C75" s="6" t="s">
        <v>10</v>
      </c>
      <c r="D75" s="6" t="str">
        <f>"512415909"</f>
        <v>512415909</v>
      </c>
      <c r="E75" s="6">
        <v>0</v>
      </c>
      <c r="F75" s="6">
        <v>0</v>
      </c>
      <c r="G75" s="6"/>
      <c r="H75" s="7">
        <v>0</v>
      </c>
    </row>
    <row r="76" s="1" customFormat="1" ht="15" customHeight="1" spans="1:8">
      <c r="A76" s="6" t="str">
        <f t="shared" si="3"/>
        <v>010005</v>
      </c>
      <c r="B76" s="6" t="s">
        <v>12</v>
      </c>
      <c r="C76" s="6" t="s">
        <v>10</v>
      </c>
      <c r="D76" s="6" t="str">
        <f>"512415915"</f>
        <v>512415915</v>
      </c>
      <c r="E76" s="6">
        <v>86</v>
      </c>
      <c r="F76" s="6">
        <v>70</v>
      </c>
      <c r="G76" s="6"/>
      <c r="H76" s="7">
        <v>79.6</v>
      </c>
    </row>
    <row r="77" s="1" customFormat="1" ht="15" customHeight="1" spans="1:8">
      <c r="A77" s="6" t="str">
        <f t="shared" si="3"/>
        <v>010005</v>
      </c>
      <c r="B77" s="6" t="s">
        <v>12</v>
      </c>
      <c r="C77" s="6" t="s">
        <v>10</v>
      </c>
      <c r="D77" s="6" t="str">
        <f>"512415920"</f>
        <v>512415920</v>
      </c>
      <c r="E77" s="6">
        <v>67</v>
      </c>
      <c r="F77" s="6">
        <v>53.5</v>
      </c>
      <c r="G77" s="6"/>
      <c r="H77" s="7">
        <v>61.6</v>
      </c>
    </row>
    <row r="78" s="1" customFormat="1" ht="15" customHeight="1" spans="1:8">
      <c r="A78" s="6" t="str">
        <f t="shared" si="3"/>
        <v>010005</v>
      </c>
      <c r="B78" s="6" t="s">
        <v>12</v>
      </c>
      <c r="C78" s="6" t="s">
        <v>10</v>
      </c>
      <c r="D78" s="6" t="str">
        <f>"512415910"</f>
        <v>512415910</v>
      </c>
      <c r="E78" s="6">
        <v>83</v>
      </c>
      <c r="F78" s="6">
        <v>48.5</v>
      </c>
      <c r="G78" s="6"/>
      <c r="H78" s="7">
        <v>69.2</v>
      </c>
    </row>
    <row r="79" s="1" customFormat="1" ht="15" customHeight="1" spans="1:8">
      <c r="A79" s="6" t="str">
        <f t="shared" si="3"/>
        <v>010005</v>
      </c>
      <c r="B79" s="6" t="s">
        <v>12</v>
      </c>
      <c r="C79" s="6" t="s">
        <v>10</v>
      </c>
      <c r="D79" s="6" t="str">
        <f>"512415904"</f>
        <v>512415904</v>
      </c>
      <c r="E79" s="6">
        <v>80</v>
      </c>
      <c r="F79" s="6">
        <v>77.5</v>
      </c>
      <c r="G79" s="6"/>
      <c r="H79" s="7">
        <v>79</v>
      </c>
    </row>
    <row r="80" s="1" customFormat="1" ht="15" customHeight="1" spans="1:8">
      <c r="A80" s="6" t="str">
        <f t="shared" si="3"/>
        <v>010005</v>
      </c>
      <c r="B80" s="6" t="s">
        <v>12</v>
      </c>
      <c r="C80" s="6" t="s">
        <v>10</v>
      </c>
      <c r="D80" s="6" t="str">
        <f>"512415912"</f>
        <v>512415912</v>
      </c>
      <c r="E80" s="6">
        <v>61</v>
      </c>
      <c r="F80" s="6">
        <v>69</v>
      </c>
      <c r="G80" s="6"/>
      <c r="H80" s="7">
        <v>64.2</v>
      </c>
    </row>
    <row r="81" s="1" customFormat="1" ht="15" customHeight="1" spans="1:8">
      <c r="A81" s="6" t="str">
        <f t="shared" si="3"/>
        <v>010005</v>
      </c>
      <c r="B81" s="6" t="s">
        <v>12</v>
      </c>
      <c r="C81" s="6" t="s">
        <v>10</v>
      </c>
      <c r="D81" s="6" t="str">
        <f>"512415905"</f>
        <v>512415905</v>
      </c>
      <c r="E81" s="6">
        <v>87</v>
      </c>
      <c r="F81" s="6">
        <v>79.5</v>
      </c>
      <c r="G81" s="6"/>
      <c r="H81" s="7">
        <v>84</v>
      </c>
    </row>
    <row r="82" s="1" customFormat="1" ht="15" customHeight="1" spans="1:8">
      <c r="A82" s="6" t="str">
        <f t="shared" si="3"/>
        <v>010005</v>
      </c>
      <c r="B82" s="6" t="s">
        <v>12</v>
      </c>
      <c r="C82" s="6" t="s">
        <v>10</v>
      </c>
      <c r="D82" s="6" t="str">
        <f>"512415917"</f>
        <v>512415917</v>
      </c>
      <c r="E82" s="6">
        <v>81</v>
      </c>
      <c r="F82" s="6">
        <v>63</v>
      </c>
      <c r="G82" s="6"/>
      <c r="H82" s="7">
        <v>73.8</v>
      </c>
    </row>
    <row r="83" s="1" customFormat="1" ht="15" customHeight="1" spans="1:8">
      <c r="A83" s="6" t="str">
        <f t="shared" si="3"/>
        <v>010005</v>
      </c>
      <c r="B83" s="6" t="s">
        <v>12</v>
      </c>
      <c r="C83" s="6" t="s">
        <v>10</v>
      </c>
      <c r="D83" s="6" t="str">
        <f>"512415902"</f>
        <v>512415902</v>
      </c>
      <c r="E83" s="6">
        <v>0</v>
      </c>
      <c r="F83" s="6">
        <v>0</v>
      </c>
      <c r="G83" s="6"/>
      <c r="H83" s="7">
        <v>0</v>
      </c>
    </row>
    <row r="84" s="1" customFormat="1" ht="15" customHeight="1" spans="1:8">
      <c r="A84" s="6" t="str">
        <f t="shared" si="3"/>
        <v>010005</v>
      </c>
      <c r="B84" s="6" t="s">
        <v>12</v>
      </c>
      <c r="C84" s="6" t="s">
        <v>10</v>
      </c>
      <c r="D84" s="6" t="str">
        <f>"512415919"</f>
        <v>512415919</v>
      </c>
      <c r="E84" s="6">
        <v>81.5</v>
      </c>
      <c r="F84" s="6">
        <v>91.5</v>
      </c>
      <c r="G84" s="6"/>
      <c r="H84" s="7">
        <v>85.5</v>
      </c>
    </row>
    <row r="85" s="1" customFormat="1" ht="15" customHeight="1" spans="1:8">
      <c r="A85" s="6" t="str">
        <f t="shared" si="3"/>
        <v>010005</v>
      </c>
      <c r="B85" s="6" t="s">
        <v>12</v>
      </c>
      <c r="C85" s="6" t="s">
        <v>10</v>
      </c>
      <c r="D85" s="6" t="str">
        <f>"512415916"</f>
        <v>512415916</v>
      </c>
      <c r="E85" s="6">
        <v>87</v>
      </c>
      <c r="F85" s="6">
        <v>71.5</v>
      </c>
      <c r="G85" s="6"/>
      <c r="H85" s="7">
        <v>80.8</v>
      </c>
    </row>
    <row r="86" s="1" customFormat="1" ht="15" customHeight="1" spans="1:8">
      <c r="A86" s="6" t="str">
        <f t="shared" si="3"/>
        <v>010005</v>
      </c>
      <c r="B86" s="6" t="s">
        <v>12</v>
      </c>
      <c r="C86" s="6" t="s">
        <v>10</v>
      </c>
      <c r="D86" s="6" t="str">
        <f>"512415921"</f>
        <v>512415921</v>
      </c>
      <c r="E86" s="6">
        <v>83.5</v>
      </c>
      <c r="F86" s="6">
        <v>83.5</v>
      </c>
      <c r="G86" s="6"/>
      <c r="H86" s="7">
        <v>83.5</v>
      </c>
    </row>
    <row r="87" s="1" customFormat="1" ht="15" customHeight="1" spans="1:8">
      <c r="A87" s="6" t="str">
        <f t="shared" si="3"/>
        <v>010005</v>
      </c>
      <c r="B87" s="6" t="s">
        <v>12</v>
      </c>
      <c r="C87" s="6" t="s">
        <v>10</v>
      </c>
      <c r="D87" s="6" t="str">
        <f>"512415913"</f>
        <v>512415913</v>
      </c>
      <c r="E87" s="6">
        <v>65.5</v>
      </c>
      <c r="F87" s="6">
        <v>72</v>
      </c>
      <c r="G87" s="6"/>
      <c r="H87" s="7">
        <v>68.1</v>
      </c>
    </row>
    <row r="88" s="1" customFormat="1" ht="15" customHeight="1" spans="1:8">
      <c r="A88" s="6" t="str">
        <f t="shared" si="3"/>
        <v>010005</v>
      </c>
      <c r="B88" s="6" t="s">
        <v>12</v>
      </c>
      <c r="C88" s="6" t="s">
        <v>10</v>
      </c>
      <c r="D88" s="6" t="str">
        <f>"512415903"</f>
        <v>512415903</v>
      </c>
      <c r="E88" s="6">
        <v>65.5</v>
      </c>
      <c r="F88" s="6">
        <v>44.5</v>
      </c>
      <c r="G88" s="6"/>
      <c r="H88" s="7">
        <v>57.1</v>
      </c>
    </row>
    <row r="89" s="1" customFormat="1" ht="15" customHeight="1" spans="1:8">
      <c r="A89" s="6" t="str">
        <f t="shared" si="3"/>
        <v>010005</v>
      </c>
      <c r="B89" s="6" t="s">
        <v>12</v>
      </c>
      <c r="C89" s="6" t="s">
        <v>10</v>
      </c>
      <c r="D89" s="6" t="str">
        <f>"512415918"</f>
        <v>512415918</v>
      </c>
      <c r="E89" s="6">
        <v>0</v>
      </c>
      <c r="F89" s="6">
        <v>0</v>
      </c>
      <c r="G89" s="6"/>
      <c r="H89" s="7">
        <v>0</v>
      </c>
    </row>
    <row r="90" s="1" customFormat="1" ht="15" customHeight="1" spans="1:8">
      <c r="A90" s="6" t="str">
        <f t="shared" si="3"/>
        <v>010005</v>
      </c>
      <c r="B90" s="6" t="s">
        <v>12</v>
      </c>
      <c r="C90" s="6" t="s">
        <v>10</v>
      </c>
      <c r="D90" s="6" t="str">
        <f>"512415914"</f>
        <v>512415914</v>
      </c>
      <c r="E90" s="6">
        <v>0</v>
      </c>
      <c r="F90" s="6">
        <v>0</v>
      </c>
      <c r="G90" s="6"/>
      <c r="H90" s="7">
        <v>0</v>
      </c>
    </row>
    <row r="91" s="1" customFormat="1" ht="15" customHeight="1" spans="1:8">
      <c r="A91" s="6" t="str">
        <f t="shared" si="3"/>
        <v>010005</v>
      </c>
      <c r="B91" s="6" t="s">
        <v>12</v>
      </c>
      <c r="C91" s="6" t="s">
        <v>10</v>
      </c>
      <c r="D91" s="6" t="str">
        <f>"512415907"</f>
        <v>512415907</v>
      </c>
      <c r="E91" s="6">
        <v>75.5</v>
      </c>
      <c r="F91" s="6">
        <v>71</v>
      </c>
      <c r="G91" s="6"/>
      <c r="H91" s="7">
        <v>73.7</v>
      </c>
    </row>
    <row r="92" s="1" customFormat="1" ht="15" customHeight="1" spans="1:8">
      <c r="A92" s="6" t="str">
        <f t="shared" si="3"/>
        <v>010005</v>
      </c>
      <c r="B92" s="6" t="s">
        <v>12</v>
      </c>
      <c r="C92" s="6" t="s">
        <v>10</v>
      </c>
      <c r="D92" s="6" t="str">
        <f>"512415922"</f>
        <v>512415922</v>
      </c>
      <c r="E92" s="6">
        <v>0</v>
      </c>
      <c r="F92" s="6">
        <v>0</v>
      </c>
      <c r="G92" s="6"/>
      <c r="H92" s="7">
        <v>0</v>
      </c>
    </row>
    <row r="93" s="1" customFormat="1" ht="15" customHeight="1" spans="1:8">
      <c r="A93" s="6" t="str">
        <f t="shared" si="3"/>
        <v>010005</v>
      </c>
      <c r="B93" s="6" t="s">
        <v>12</v>
      </c>
      <c r="C93" s="6" t="s">
        <v>10</v>
      </c>
      <c r="D93" s="6" t="str">
        <f>"512415908"</f>
        <v>512415908</v>
      </c>
      <c r="E93" s="6">
        <v>75.5</v>
      </c>
      <c r="F93" s="6">
        <v>71.5</v>
      </c>
      <c r="G93" s="6"/>
      <c r="H93" s="7">
        <v>73.9</v>
      </c>
    </row>
    <row r="94" s="1" customFormat="1" ht="15" customHeight="1" spans="1:8">
      <c r="A94" s="6" t="str">
        <f t="shared" si="3"/>
        <v>010005</v>
      </c>
      <c r="B94" s="6" t="s">
        <v>12</v>
      </c>
      <c r="C94" s="6" t="s">
        <v>10</v>
      </c>
      <c r="D94" s="6" t="str">
        <f>"512415911"</f>
        <v>512415911</v>
      </c>
      <c r="E94" s="6">
        <v>74</v>
      </c>
      <c r="F94" s="6">
        <v>84.5</v>
      </c>
      <c r="G94" s="6"/>
      <c r="H94" s="7">
        <v>78.2</v>
      </c>
    </row>
    <row r="95" s="1" customFormat="1" ht="15" customHeight="1" spans="1:8">
      <c r="A95" s="6" t="str">
        <f t="shared" si="3"/>
        <v>010005</v>
      </c>
      <c r="B95" s="6" t="s">
        <v>12</v>
      </c>
      <c r="C95" s="6" t="s">
        <v>10</v>
      </c>
      <c r="D95" s="6" t="str">
        <f>"512415906"</f>
        <v>512415906</v>
      </c>
      <c r="E95" s="6">
        <v>82.5</v>
      </c>
      <c r="F95" s="6">
        <v>0</v>
      </c>
      <c r="G95" s="6"/>
      <c r="H95" s="7">
        <v>49.5</v>
      </c>
    </row>
    <row r="96" s="1" customFormat="1" ht="15" customHeight="1" spans="1:8">
      <c r="A96" s="8" t="str">
        <f t="shared" si="3"/>
        <v>010005</v>
      </c>
      <c r="B96" s="8" t="s">
        <v>12</v>
      </c>
      <c r="C96" s="8" t="s">
        <v>10</v>
      </c>
      <c r="D96" s="8" t="str">
        <f>"512415901"</f>
        <v>512415901</v>
      </c>
      <c r="E96" s="8">
        <v>80.5</v>
      </c>
      <c r="F96" s="8">
        <v>82</v>
      </c>
      <c r="G96" s="8">
        <v>2</v>
      </c>
      <c r="H96" s="9">
        <v>83.1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锦瑟</cp:lastModifiedBy>
  <dcterms:created xsi:type="dcterms:W3CDTF">2025-04-15T08:44:13Z</dcterms:created>
  <dcterms:modified xsi:type="dcterms:W3CDTF">2025-04-15T08:45:53Z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D7EC4E756AEC4829BAA0343213C7CAFB_11</vt:lpwstr>
  </property>
  <property fmtid="{D5CDD505-2E9C-101B-9397-08002B2CF9AE}" pid="3" name="KSOProductBuildVer">
    <vt:lpwstr>2052-12.1.0.20305</vt:lpwstr>
  </property>
</Properties>
</file>