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复审 (2)" sheetId="1" r:id="rId1"/>
  </sheets>
  <definedNames>
    <definedName name="_xlnm._FilterDatabase" localSheetId="0" hidden="1">'复审 (2)'!$A$2:$F$127</definedName>
    <definedName name="_xlnm.Print_Titles" localSheetId="0">'复审 (2)'!$1:$2</definedName>
    <definedName name="_xlnm.Print_Area" localSheetId="0">'复审 (2)'!$A$1:$F$132</definedName>
  </definedNames>
  <calcPr calcId="144525"/>
</workbook>
</file>

<file path=xl/sharedStrings.xml><?xml version="1.0" encoding="utf-8"?>
<sst xmlns="http://schemas.openxmlformats.org/spreadsheetml/2006/main" count="132" uniqueCount="31">
  <si>
    <t>2024年界首市教育系统公开引进急需紧缺专业人才资格复审人员</t>
  </si>
  <si>
    <t>候考室</t>
  </si>
  <si>
    <t>职位代码</t>
  </si>
  <si>
    <t>职位名称</t>
  </si>
  <si>
    <t>抽签号</t>
  </si>
  <si>
    <t>分数</t>
  </si>
  <si>
    <t>备注</t>
  </si>
  <si>
    <t>高中物理</t>
  </si>
  <si>
    <t>初中生物</t>
  </si>
  <si>
    <t>高中化学</t>
  </si>
  <si>
    <t>高中生物</t>
  </si>
  <si>
    <t>初中物理</t>
  </si>
  <si>
    <t>高中数学</t>
  </si>
  <si>
    <t>初中信息技术</t>
  </si>
  <si>
    <t>高中数学（中职）</t>
  </si>
  <si>
    <t>初中数学</t>
  </si>
  <si>
    <t>初中化学</t>
  </si>
  <si>
    <t>高中心理健康</t>
  </si>
  <si>
    <t>中职数控</t>
  </si>
  <si>
    <t>中职烹饪</t>
  </si>
  <si>
    <t>高中语文</t>
  </si>
  <si>
    <t>高中语文（中职）</t>
  </si>
  <si>
    <t>初中语文</t>
  </si>
  <si>
    <t>高中政治</t>
  </si>
  <si>
    <t>初中道德与法治</t>
  </si>
  <si>
    <t>高中地理</t>
  </si>
  <si>
    <t>初中地理</t>
  </si>
  <si>
    <t>初中历史</t>
  </si>
  <si>
    <t>高中英语</t>
  </si>
  <si>
    <t>高中英语（中职）</t>
  </si>
  <si>
    <t>初中英语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</si>
</sst>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32"/>
  <sheetViews>
    <sheetView tabSelected="1" zoomScaleSheetLayoutView="60" workbookViewId="0">
      <pane xSplit="2" ySplit="2" topLeftCell="C106" activePane="bottomRight" state="frozen"/>
      <selection/>
      <selection pane="topRight"/>
      <selection pane="bottomLeft"/>
      <selection pane="bottomRight" activeCell="I107" sqref="I107"/>
    </sheetView>
  </sheetViews>
  <sheetFormatPr defaultColWidth="9" defaultRowHeight="13.5" customHeight="1" outlineLevelCol="5"/>
  <cols>
    <col min="1" max="1" width="12.875" style="2" customWidth="1"/>
    <col min="2" max="2" width="9.375" style="2" customWidth="1"/>
    <col min="3" max="3" width="16.375" style="3" customWidth="1"/>
    <col min="4" max="4" width="9.625" style="3" customWidth="1"/>
    <col min="5" max="5" width="12.675" style="3" customWidth="1"/>
    <col min="6" max="6" width="18.75" style="2" customWidth="1"/>
    <col min="7" max="16384" width="9" style="2"/>
  </cols>
  <sheetData>
    <row r="1" ht="36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5" customHeight="1" spans="1:6">
      <c r="A3" s="6" t="str">
        <f t="shared" ref="A3:A10" si="0">"第一候考室"</f>
        <v>第一候考室</v>
      </c>
      <c r="B3" s="6" t="str">
        <f t="shared" ref="B3:B6" si="1">"20240101"</f>
        <v>20240101</v>
      </c>
      <c r="C3" s="7" t="s">
        <v>7</v>
      </c>
      <c r="D3" s="7">
        <v>14</v>
      </c>
      <c r="E3" s="7">
        <v>81.16</v>
      </c>
      <c r="F3" s="6"/>
    </row>
    <row r="4" s="2" customFormat="1" ht="25" customHeight="1" spans="1:6">
      <c r="A4" s="6" t="str">
        <f t="shared" si="0"/>
        <v>第一候考室</v>
      </c>
      <c r="B4" s="6" t="str">
        <f t="shared" si="1"/>
        <v>20240101</v>
      </c>
      <c r="C4" s="7" t="s">
        <v>7</v>
      </c>
      <c r="D4" s="7">
        <v>12</v>
      </c>
      <c r="E4" s="7">
        <v>79.86</v>
      </c>
      <c r="F4" s="6"/>
    </row>
    <row r="5" s="2" customFormat="1" ht="25" customHeight="1" spans="1:6">
      <c r="A5" s="6" t="str">
        <f t="shared" si="0"/>
        <v>第一候考室</v>
      </c>
      <c r="B5" s="6" t="str">
        <f t="shared" si="1"/>
        <v>20240101</v>
      </c>
      <c r="C5" s="7" t="s">
        <v>7</v>
      </c>
      <c r="D5" s="7">
        <v>11</v>
      </c>
      <c r="E5" s="7">
        <v>78.88</v>
      </c>
      <c r="F5" s="6"/>
    </row>
    <row r="6" s="2" customFormat="1" ht="25" customHeight="1" spans="1:6">
      <c r="A6" s="6" t="str">
        <f t="shared" si="0"/>
        <v>第一候考室</v>
      </c>
      <c r="B6" s="6" t="str">
        <f t="shared" si="1"/>
        <v>20240101</v>
      </c>
      <c r="C6" s="7" t="s">
        <v>7</v>
      </c>
      <c r="D6" s="7">
        <v>9</v>
      </c>
      <c r="E6" s="7">
        <v>78.16</v>
      </c>
      <c r="F6" s="6"/>
    </row>
    <row r="7" s="2" customFormat="1" ht="25" customHeight="1" spans="1:6">
      <c r="A7" s="6" t="str">
        <f t="shared" si="0"/>
        <v>第一候考室</v>
      </c>
      <c r="B7" s="6" t="str">
        <f t="shared" ref="B7:B10" si="2">"20240139"</f>
        <v>20240139</v>
      </c>
      <c r="C7" s="7" t="s">
        <v>8</v>
      </c>
      <c r="D7" s="7">
        <v>5</v>
      </c>
      <c r="E7" s="7">
        <v>81.32</v>
      </c>
      <c r="F7" s="6"/>
    </row>
    <row r="8" s="2" customFormat="1" ht="25" customHeight="1" spans="1:6">
      <c r="A8" s="6" t="str">
        <f t="shared" si="0"/>
        <v>第一候考室</v>
      </c>
      <c r="B8" s="6" t="str">
        <f t="shared" si="2"/>
        <v>20240139</v>
      </c>
      <c r="C8" s="7" t="s">
        <v>8</v>
      </c>
      <c r="D8" s="7">
        <v>6</v>
      </c>
      <c r="E8" s="8">
        <v>81.3</v>
      </c>
      <c r="F8" s="6"/>
    </row>
    <row r="9" s="2" customFormat="1" ht="25" customHeight="1" spans="1:6">
      <c r="A9" s="6" t="str">
        <f t="shared" si="0"/>
        <v>第一候考室</v>
      </c>
      <c r="B9" s="6" t="str">
        <f t="shared" si="2"/>
        <v>20240139</v>
      </c>
      <c r="C9" s="7" t="s">
        <v>8</v>
      </c>
      <c r="D9" s="7">
        <v>4</v>
      </c>
      <c r="E9" s="7">
        <v>78.82</v>
      </c>
      <c r="F9" s="6"/>
    </row>
    <row r="10" s="2" customFormat="1" ht="25" customHeight="1" spans="1:6">
      <c r="A10" s="6" t="str">
        <f t="shared" si="0"/>
        <v>第一候考室</v>
      </c>
      <c r="B10" s="6" t="str">
        <f t="shared" si="2"/>
        <v>20240139</v>
      </c>
      <c r="C10" s="7" t="s">
        <v>8</v>
      </c>
      <c r="D10" s="7">
        <v>7</v>
      </c>
      <c r="E10" s="7">
        <v>78.04</v>
      </c>
      <c r="F10" s="6"/>
    </row>
    <row r="11" s="2" customFormat="1" ht="25" customHeight="1" spans="1:6">
      <c r="A11" s="6" t="str">
        <f t="shared" ref="A11:A13" si="3">"第二候考室"</f>
        <v>第二候考室</v>
      </c>
      <c r="B11" s="6" t="str">
        <f>"20240110"</f>
        <v>20240110</v>
      </c>
      <c r="C11" s="7" t="s">
        <v>7</v>
      </c>
      <c r="D11" s="7">
        <v>7</v>
      </c>
      <c r="E11" s="7">
        <v>83.9</v>
      </c>
      <c r="F11" s="6"/>
    </row>
    <row r="12" s="2" customFormat="1" ht="25" customHeight="1" spans="1:6">
      <c r="A12" s="6" t="str">
        <f t="shared" si="3"/>
        <v>第二候考室</v>
      </c>
      <c r="B12" s="6" t="str">
        <f>"20240111"</f>
        <v>20240111</v>
      </c>
      <c r="C12" s="7" t="s">
        <v>9</v>
      </c>
      <c r="D12" s="7">
        <v>6</v>
      </c>
      <c r="E12" s="7">
        <v>85.64</v>
      </c>
      <c r="F12" s="6"/>
    </row>
    <row r="13" s="2" customFormat="1" ht="25" customHeight="1" spans="1:6">
      <c r="A13" s="6" t="str">
        <f t="shared" si="3"/>
        <v>第二候考室</v>
      </c>
      <c r="B13" s="6" t="str">
        <f>"20240111"</f>
        <v>20240111</v>
      </c>
      <c r="C13" s="7" t="s">
        <v>9</v>
      </c>
      <c r="D13" s="7">
        <v>5</v>
      </c>
      <c r="E13" s="7">
        <v>85.24</v>
      </c>
      <c r="F13" s="6"/>
    </row>
    <row r="14" s="2" customFormat="1" ht="25" customHeight="1" spans="1:6">
      <c r="A14" s="6" t="str">
        <f t="shared" ref="A14:A17" si="4">"第三候考室"</f>
        <v>第三候考室</v>
      </c>
      <c r="B14" s="6" t="str">
        <f t="shared" ref="B14:B16" si="5">"20240104"</f>
        <v>20240104</v>
      </c>
      <c r="C14" s="7" t="s">
        <v>10</v>
      </c>
      <c r="D14" s="7">
        <v>7</v>
      </c>
      <c r="E14" s="7">
        <v>87.04</v>
      </c>
      <c r="F14" s="6"/>
    </row>
    <row r="15" s="2" customFormat="1" ht="25" customHeight="1" spans="1:6">
      <c r="A15" s="6" t="str">
        <f t="shared" si="4"/>
        <v>第三候考室</v>
      </c>
      <c r="B15" s="6" t="str">
        <f t="shared" si="5"/>
        <v>20240104</v>
      </c>
      <c r="C15" s="7" t="s">
        <v>10</v>
      </c>
      <c r="D15" s="7">
        <v>2</v>
      </c>
      <c r="E15" s="7">
        <v>86.6</v>
      </c>
      <c r="F15" s="6"/>
    </row>
    <row r="16" s="2" customFormat="1" ht="25" customHeight="1" spans="1:6">
      <c r="A16" s="6" t="str">
        <f t="shared" si="4"/>
        <v>第三候考室</v>
      </c>
      <c r="B16" s="6" t="str">
        <f t="shared" si="5"/>
        <v>20240104</v>
      </c>
      <c r="C16" s="7" t="s">
        <v>10</v>
      </c>
      <c r="D16" s="7">
        <v>9</v>
      </c>
      <c r="E16" s="7">
        <v>84.98</v>
      </c>
      <c r="F16" s="6"/>
    </row>
    <row r="17" s="2" customFormat="1" ht="25" customHeight="1" spans="1:6">
      <c r="A17" s="6" t="str">
        <f t="shared" si="4"/>
        <v>第三候考室</v>
      </c>
      <c r="B17" s="6" t="str">
        <f>"20240137"</f>
        <v>20240137</v>
      </c>
      <c r="C17" s="7" t="s">
        <v>11</v>
      </c>
      <c r="D17" s="7">
        <v>11</v>
      </c>
      <c r="E17" s="7">
        <v>86.62</v>
      </c>
      <c r="F17" s="6"/>
    </row>
    <row r="18" s="2" customFormat="1" ht="25" customHeight="1" spans="1:6">
      <c r="A18" s="6" t="str">
        <f t="shared" ref="A18:A23" si="6">"第四候考室"</f>
        <v>第四候考室</v>
      </c>
      <c r="B18" s="6" t="str">
        <f t="shared" ref="B18:B22" si="7">"20240102"</f>
        <v>20240102</v>
      </c>
      <c r="C18" s="7" t="s">
        <v>12</v>
      </c>
      <c r="D18" s="7">
        <v>4</v>
      </c>
      <c r="E18" s="7">
        <v>84.38</v>
      </c>
      <c r="F18" s="6"/>
    </row>
    <row r="19" s="2" customFormat="1" ht="25" customHeight="1" spans="1:6">
      <c r="A19" s="6" t="str">
        <f t="shared" si="6"/>
        <v>第四候考室</v>
      </c>
      <c r="B19" s="6" t="str">
        <f t="shared" si="7"/>
        <v>20240102</v>
      </c>
      <c r="C19" s="7" t="s">
        <v>12</v>
      </c>
      <c r="D19" s="7">
        <v>5</v>
      </c>
      <c r="E19" s="7">
        <v>82.92</v>
      </c>
      <c r="F19" s="6"/>
    </row>
    <row r="20" s="2" customFormat="1" ht="25" customHeight="1" spans="1:6">
      <c r="A20" s="6" t="str">
        <f t="shared" si="6"/>
        <v>第四候考室</v>
      </c>
      <c r="B20" s="6" t="str">
        <f t="shared" si="7"/>
        <v>20240102</v>
      </c>
      <c r="C20" s="7" t="s">
        <v>12</v>
      </c>
      <c r="D20" s="7">
        <v>3</v>
      </c>
      <c r="E20" s="7">
        <v>82.8</v>
      </c>
      <c r="F20" s="6"/>
    </row>
    <row r="21" s="2" customFormat="1" ht="25" customHeight="1" spans="1:6">
      <c r="A21" s="6" t="str">
        <f t="shared" si="6"/>
        <v>第四候考室</v>
      </c>
      <c r="B21" s="6" t="str">
        <f t="shared" si="7"/>
        <v>20240102</v>
      </c>
      <c r="C21" s="7" t="s">
        <v>12</v>
      </c>
      <c r="D21" s="7">
        <v>7</v>
      </c>
      <c r="E21" s="7">
        <v>82.08</v>
      </c>
      <c r="F21" s="6"/>
    </row>
    <row r="22" s="2" customFormat="1" ht="25" customHeight="1" spans="1:6">
      <c r="A22" s="6" t="str">
        <f t="shared" si="6"/>
        <v>第四候考室</v>
      </c>
      <c r="B22" s="6" t="str">
        <f t="shared" si="7"/>
        <v>20240102</v>
      </c>
      <c r="C22" s="7" t="s">
        <v>12</v>
      </c>
      <c r="D22" s="7">
        <v>9</v>
      </c>
      <c r="E22" s="7">
        <v>81.52</v>
      </c>
      <c r="F22" s="6"/>
    </row>
    <row r="23" s="2" customFormat="1" ht="25" customHeight="1" spans="1:6">
      <c r="A23" s="6" t="str">
        <f t="shared" si="6"/>
        <v>第四候考室</v>
      </c>
      <c r="B23" s="6" t="str">
        <f>"20240143"</f>
        <v>20240143</v>
      </c>
      <c r="C23" s="9" t="s">
        <v>13</v>
      </c>
      <c r="D23" s="7">
        <v>13</v>
      </c>
      <c r="E23" s="7">
        <v>84.58</v>
      </c>
      <c r="F23" s="6"/>
    </row>
    <row r="24" s="2" customFormat="1" ht="25" customHeight="1" spans="1:6">
      <c r="A24" s="6" t="str">
        <f t="shared" ref="A24:A29" si="8">"第五候考室"</f>
        <v>第五候考室</v>
      </c>
      <c r="B24" s="6" t="str">
        <f t="shared" ref="B24:B28" si="9">"20240108"</f>
        <v>20240108</v>
      </c>
      <c r="C24" s="7" t="s">
        <v>12</v>
      </c>
      <c r="D24" s="7">
        <v>5</v>
      </c>
      <c r="E24" s="7">
        <v>87.36</v>
      </c>
      <c r="F24" s="6"/>
    </row>
    <row r="25" s="2" customFormat="1" ht="25" customHeight="1" spans="1:6">
      <c r="A25" s="6" t="str">
        <f t="shared" si="8"/>
        <v>第五候考室</v>
      </c>
      <c r="B25" s="6" t="str">
        <f t="shared" si="9"/>
        <v>20240108</v>
      </c>
      <c r="C25" s="7" t="s">
        <v>12</v>
      </c>
      <c r="D25" s="7">
        <v>3</v>
      </c>
      <c r="E25" s="7">
        <v>85.38</v>
      </c>
      <c r="F25" s="6"/>
    </row>
    <row r="26" s="2" customFormat="1" ht="25" customHeight="1" spans="1:6">
      <c r="A26" s="6" t="str">
        <f t="shared" si="8"/>
        <v>第五候考室</v>
      </c>
      <c r="B26" s="6" t="str">
        <f t="shared" si="9"/>
        <v>20240108</v>
      </c>
      <c r="C26" s="7" t="s">
        <v>12</v>
      </c>
      <c r="D26" s="7">
        <v>2</v>
      </c>
      <c r="E26" s="7">
        <v>84.86</v>
      </c>
      <c r="F26" s="6"/>
    </row>
    <row r="27" s="2" customFormat="1" ht="25" customHeight="1" spans="1:6">
      <c r="A27" s="6" t="str">
        <f t="shared" si="8"/>
        <v>第五候考室</v>
      </c>
      <c r="B27" s="6" t="str">
        <f t="shared" si="9"/>
        <v>20240108</v>
      </c>
      <c r="C27" s="7" t="s">
        <v>12</v>
      </c>
      <c r="D27" s="7">
        <v>11</v>
      </c>
      <c r="E27" s="8">
        <v>83.6</v>
      </c>
      <c r="F27" s="6"/>
    </row>
    <row r="28" s="2" customFormat="1" ht="25" customHeight="1" spans="1:6">
      <c r="A28" s="6" t="str">
        <f t="shared" si="8"/>
        <v>第五候考室</v>
      </c>
      <c r="B28" s="6" t="str">
        <f t="shared" si="9"/>
        <v>20240108</v>
      </c>
      <c r="C28" s="7" t="s">
        <v>12</v>
      </c>
      <c r="D28" s="7">
        <v>6</v>
      </c>
      <c r="E28" s="7">
        <v>83.56</v>
      </c>
      <c r="F28" s="6"/>
    </row>
    <row r="29" s="2" customFormat="1" ht="25" customHeight="1" spans="1:6">
      <c r="A29" s="6" t="str">
        <f t="shared" si="8"/>
        <v>第五候考室</v>
      </c>
      <c r="B29" s="6" t="str">
        <f>"20240117"</f>
        <v>20240117</v>
      </c>
      <c r="C29" s="9" t="s">
        <v>14</v>
      </c>
      <c r="D29" s="7">
        <v>1</v>
      </c>
      <c r="E29" s="7">
        <v>75.96</v>
      </c>
      <c r="F29" s="6"/>
    </row>
    <row r="30" s="2" customFormat="1" ht="25" customHeight="1" spans="1:6">
      <c r="A30" s="6" t="str">
        <f t="shared" ref="A30:A41" si="10">"第六候考室"</f>
        <v>第六候考室</v>
      </c>
      <c r="B30" s="6" t="str">
        <f t="shared" ref="B30:B35" si="11">"20240129"</f>
        <v>20240129</v>
      </c>
      <c r="C30" s="7" t="s">
        <v>15</v>
      </c>
      <c r="D30" s="7">
        <v>7</v>
      </c>
      <c r="E30" s="7">
        <v>85.94</v>
      </c>
      <c r="F30" s="6"/>
    </row>
    <row r="31" s="2" customFormat="1" ht="25" customHeight="1" spans="1:6">
      <c r="A31" s="6" t="str">
        <f t="shared" si="10"/>
        <v>第六候考室</v>
      </c>
      <c r="B31" s="6" t="str">
        <f t="shared" si="11"/>
        <v>20240129</v>
      </c>
      <c r="C31" s="7" t="s">
        <v>15</v>
      </c>
      <c r="D31" s="7">
        <v>14</v>
      </c>
      <c r="E31" s="7">
        <v>84.28</v>
      </c>
      <c r="F31" s="6"/>
    </row>
    <row r="32" s="2" customFormat="1" ht="25" customHeight="1" spans="1:6">
      <c r="A32" s="6" t="str">
        <f t="shared" si="10"/>
        <v>第六候考室</v>
      </c>
      <c r="B32" s="6" t="str">
        <f t="shared" si="11"/>
        <v>20240129</v>
      </c>
      <c r="C32" s="7" t="s">
        <v>15</v>
      </c>
      <c r="D32" s="7">
        <v>8</v>
      </c>
      <c r="E32" s="7">
        <v>83.04</v>
      </c>
      <c r="F32" s="6"/>
    </row>
    <row r="33" s="2" customFormat="1" ht="25" customHeight="1" spans="1:6">
      <c r="A33" s="6" t="str">
        <f t="shared" si="10"/>
        <v>第六候考室</v>
      </c>
      <c r="B33" s="6" t="str">
        <f t="shared" si="11"/>
        <v>20240129</v>
      </c>
      <c r="C33" s="7" t="s">
        <v>15</v>
      </c>
      <c r="D33" s="7">
        <v>13</v>
      </c>
      <c r="E33" s="7">
        <v>81.96</v>
      </c>
      <c r="F33" s="6"/>
    </row>
    <row r="34" s="2" customFormat="1" ht="25" customHeight="1" spans="1:6">
      <c r="A34" s="6" t="str">
        <f t="shared" si="10"/>
        <v>第六候考室</v>
      </c>
      <c r="B34" s="6" t="str">
        <f t="shared" si="11"/>
        <v>20240129</v>
      </c>
      <c r="C34" s="7" t="s">
        <v>15</v>
      </c>
      <c r="D34" s="7">
        <v>16</v>
      </c>
      <c r="E34" s="7">
        <v>77.88</v>
      </c>
      <c r="F34" s="6"/>
    </row>
    <row r="35" s="2" customFormat="1" ht="25" customHeight="1" spans="1:6">
      <c r="A35" s="6" t="str">
        <f t="shared" si="10"/>
        <v>第六候考室</v>
      </c>
      <c r="B35" s="6" t="str">
        <f t="shared" si="11"/>
        <v>20240129</v>
      </c>
      <c r="C35" s="7" t="s">
        <v>15</v>
      </c>
      <c r="D35" s="7">
        <v>15</v>
      </c>
      <c r="E35" s="7">
        <v>77.14</v>
      </c>
      <c r="F35" s="6"/>
    </row>
    <row r="36" s="2" customFormat="1" ht="25" customHeight="1" spans="1:6">
      <c r="A36" s="6" t="str">
        <f t="shared" si="10"/>
        <v>第六候考室</v>
      </c>
      <c r="B36" s="6" t="str">
        <f t="shared" ref="B36:B41" si="12">"20240131"</f>
        <v>20240131</v>
      </c>
      <c r="C36" s="7" t="s">
        <v>15</v>
      </c>
      <c r="D36" s="7">
        <v>5</v>
      </c>
      <c r="E36" s="7">
        <v>84.84</v>
      </c>
      <c r="F36" s="6"/>
    </row>
    <row r="37" s="2" customFormat="1" ht="25" customHeight="1" spans="1:6">
      <c r="A37" s="6" t="str">
        <f t="shared" si="10"/>
        <v>第六候考室</v>
      </c>
      <c r="B37" s="6" t="str">
        <f t="shared" si="12"/>
        <v>20240131</v>
      </c>
      <c r="C37" s="7" t="s">
        <v>15</v>
      </c>
      <c r="D37" s="7">
        <v>3</v>
      </c>
      <c r="E37" s="7">
        <v>84.56</v>
      </c>
      <c r="F37" s="6"/>
    </row>
    <row r="38" s="2" customFormat="1" ht="25" customHeight="1" spans="1:6">
      <c r="A38" s="6" t="str">
        <f t="shared" si="10"/>
        <v>第六候考室</v>
      </c>
      <c r="B38" s="6" t="str">
        <f t="shared" si="12"/>
        <v>20240131</v>
      </c>
      <c r="C38" s="7" t="s">
        <v>15</v>
      </c>
      <c r="D38" s="7">
        <v>4</v>
      </c>
      <c r="E38" s="7">
        <v>82.38</v>
      </c>
      <c r="F38" s="6"/>
    </row>
    <row r="39" s="2" customFormat="1" ht="25" customHeight="1" spans="1:6">
      <c r="A39" s="6" t="str">
        <f t="shared" si="10"/>
        <v>第六候考室</v>
      </c>
      <c r="B39" s="6" t="str">
        <f t="shared" si="12"/>
        <v>20240131</v>
      </c>
      <c r="C39" s="7" t="s">
        <v>15</v>
      </c>
      <c r="D39" s="7">
        <v>1</v>
      </c>
      <c r="E39" s="7">
        <v>80.02</v>
      </c>
      <c r="F39" s="6"/>
    </row>
    <row r="40" s="2" customFormat="1" ht="25" customHeight="1" spans="1:6">
      <c r="A40" s="6" t="str">
        <f t="shared" si="10"/>
        <v>第六候考室</v>
      </c>
      <c r="B40" s="6" t="str">
        <f t="shared" si="12"/>
        <v>20240131</v>
      </c>
      <c r="C40" s="7" t="s">
        <v>15</v>
      </c>
      <c r="D40" s="7">
        <v>6</v>
      </c>
      <c r="E40" s="7">
        <v>77.94</v>
      </c>
      <c r="F40" s="6"/>
    </row>
    <row r="41" s="2" customFormat="1" ht="25" customHeight="1" spans="1:6">
      <c r="A41" s="6" t="str">
        <f t="shared" si="10"/>
        <v>第六候考室</v>
      </c>
      <c r="B41" s="6" t="str">
        <f t="shared" si="12"/>
        <v>20240131</v>
      </c>
      <c r="C41" s="7" t="s">
        <v>15</v>
      </c>
      <c r="D41" s="7">
        <v>2</v>
      </c>
      <c r="E41" s="7">
        <v>75.54</v>
      </c>
      <c r="F41" s="6"/>
    </row>
    <row r="42" s="2" customFormat="1" ht="25" customHeight="1" spans="1:6">
      <c r="A42" s="6" t="str">
        <f t="shared" ref="A42:A51" si="13">"第七候考室"</f>
        <v>第七候考室</v>
      </c>
      <c r="B42" s="6" t="str">
        <f t="shared" ref="B42:B46" si="14">"20240130"</f>
        <v>20240130</v>
      </c>
      <c r="C42" s="7" t="s">
        <v>15</v>
      </c>
      <c r="D42" s="7">
        <v>6</v>
      </c>
      <c r="E42" s="7">
        <v>86.36</v>
      </c>
      <c r="F42" s="6"/>
    </row>
    <row r="43" s="2" customFormat="1" ht="25" customHeight="1" spans="1:6">
      <c r="A43" s="6" t="str">
        <f t="shared" si="13"/>
        <v>第七候考室</v>
      </c>
      <c r="B43" s="6" t="str">
        <f t="shared" si="14"/>
        <v>20240130</v>
      </c>
      <c r="C43" s="7" t="s">
        <v>15</v>
      </c>
      <c r="D43" s="7">
        <v>7</v>
      </c>
      <c r="E43" s="7">
        <v>86.06</v>
      </c>
      <c r="F43" s="6"/>
    </row>
    <row r="44" s="2" customFormat="1" ht="25" customHeight="1" spans="1:6">
      <c r="A44" s="6" t="str">
        <f t="shared" si="13"/>
        <v>第七候考室</v>
      </c>
      <c r="B44" s="6" t="str">
        <f t="shared" si="14"/>
        <v>20240130</v>
      </c>
      <c r="C44" s="7" t="s">
        <v>15</v>
      </c>
      <c r="D44" s="7">
        <v>4</v>
      </c>
      <c r="E44" s="7">
        <v>85.1</v>
      </c>
      <c r="F44" s="6"/>
    </row>
    <row r="45" s="2" customFormat="1" ht="25" customHeight="1" spans="1:6">
      <c r="A45" s="6" t="str">
        <f t="shared" si="13"/>
        <v>第七候考室</v>
      </c>
      <c r="B45" s="6" t="str">
        <f t="shared" si="14"/>
        <v>20240130</v>
      </c>
      <c r="C45" s="7" t="s">
        <v>15</v>
      </c>
      <c r="D45" s="7">
        <v>2</v>
      </c>
      <c r="E45" s="7">
        <v>84.28</v>
      </c>
      <c r="F45" s="6"/>
    </row>
    <row r="46" s="2" customFormat="1" ht="25" customHeight="1" spans="1:6">
      <c r="A46" s="6" t="str">
        <f t="shared" si="13"/>
        <v>第七候考室</v>
      </c>
      <c r="B46" s="6" t="str">
        <f t="shared" si="14"/>
        <v>20240130</v>
      </c>
      <c r="C46" s="7" t="s">
        <v>15</v>
      </c>
      <c r="D46" s="7">
        <v>1</v>
      </c>
      <c r="E46" s="7">
        <v>81.72</v>
      </c>
      <c r="F46" s="6"/>
    </row>
    <row r="47" s="2" customFormat="1" ht="25" customHeight="1" spans="1:6">
      <c r="A47" s="6" t="str">
        <f t="shared" si="13"/>
        <v>第七候考室</v>
      </c>
      <c r="B47" s="6" t="str">
        <f t="shared" ref="B47:B51" si="15">"20240132"</f>
        <v>20240132</v>
      </c>
      <c r="C47" s="7" t="s">
        <v>15</v>
      </c>
      <c r="D47" s="7">
        <v>17</v>
      </c>
      <c r="E47" s="7">
        <v>88.04</v>
      </c>
      <c r="F47" s="6"/>
    </row>
    <row r="48" s="2" customFormat="1" ht="25" customHeight="1" spans="1:6">
      <c r="A48" s="6" t="str">
        <f t="shared" si="13"/>
        <v>第七候考室</v>
      </c>
      <c r="B48" s="6" t="str">
        <f t="shared" si="15"/>
        <v>20240132</v>
      </c>
      <c r="C48" s="7" t="s">
        <v>15</v>
      </c>
      <c r="D48" s="7">
        <v>12</v>
      </c>
      <c r="E48" s="7">
        <v>85.9</v>
      </c>
      <c r="F48" s="6"/>
    </row>
    <row r="49" s="2" customFormat="1" ht="25" customHeight="1" spans="1:6">
      <c r="A49" s="6" t="str">
        <f t="shared" si="13"/>
        <v>第七候考室</v>
      </c>
      <c r="B49" s="6" t="str">
        <f t="shared" si="15"/>
        <v>20240132</v>
      </c>
      <c r="C49" s="7" t="s">
        <v>15</v>
      </c>
      <c r="D49" s="7">
        <v>16</v>
      </c>
      <c r="E49" s="7">
        <v>85.7</v>
      </c>
      <c r="F49" s="6"/>
    </row>
    <row r="50" s="2" customFormat="1" ht="25" customHeight="1" spans="1:6">
      <c r="A50" s="6" t="str">
        <f t="shared" si="13"/>
        <v>第七候考室</v>
      </c>
      <c r="B50" s="6" t="str">
        <f t="shared" si="15"/>
        <v>20240132</v>
      </c>
      <c r="C50" s="7" t="s">
        <v>15</v>
      </c>
      <c r="D50" s="7">
        <v>14</v>
      </c>
      <c r="E50" s="7">
        <v>85.1</v>
      </c>
      <c r="F50" s="6"/>
    </row>
    <row r="51" s="2" customFormat="1" ht="25" customHeight="1" spans="1:6">
      <c r="A51" s="6" t="str">
        <f t="shared" si="13"/>
        <v>第七候考室</v>
      </c>
      <c r="B51" s="6" t="str">
        <f t="shared" si="15"/>
        <v>20240132</v>
      </c>
      <c r="C51" s="7" t="s">
        <v>15</v>
      </c>
      <c r="D51" s="7">
        <v>10</v>
      </c>
      <c r="E51" s="7">
        <v>83.78</v>
      </c>
      <c r="F51" s="6"/>
    </row>
    <row r="52" s="2" customFormat="1" ht="25" customHeight="1" spans="1:6">
      <c r="A52" s="6" t="str">
        <f t="shared" ref="A52:A56" si="16">"第八候考室"</f>
        <v>第八候考室</v>
      </c>
      <c r="B52" s="6" t="str">
        <f t="shared" ref="B52:B56" si="17">"20240138"</f>
        <v>20240138</v>
      </c>
      <c r="C52" s="7" t="s">
        <v>16</v>
      </c>
      <c r="D52" s="7">
        <v>3</v>
      </c>
      <c r="E52" s="7">
        <v>84.48</v>
      </c>
      <c r="F52" s="6"/>
    </row>
    <row r="53" s="2" customFormat="1" ht="25" customHeight="1" spans="1:6">
      <c r="A53" s="6" t="str">
        <f t="shared" si="16"/>
        <v>第八候考室</v>
      </c>
      <c r="B53" s="6" t="str">
        <f t="shared" si="17"/>
        <v>20240138</v>
      </c>
      <c r="C53" s="7" t="s">
        <v>16</v>
      </c>
      <c r="D53" s="7">
        <v>12</v>
      </c>
      <c r="E53" s="7">
        <v>84.24</v>
      </c>
      <c r="F53" s="6"/>
    </row>
    <row r="54" s="2" customFormat="1" ht="25" customHeight="1" spans="1:6">
      <c r="A54" s="6" t="str">
        <f t="shared" si="16"/>
        <v>第八候考室</v>
      </c>
      <c r="B54" s="6" t="str">
        <f t="shared" si="17"/>
        <v>20240138</v>
      </c>
      <c r="C54" s="7" t="s">
        <v>16</v>
      </c>
      <c r="D54" s="7">
        <v>5</v>
      </c>
      <c r="E54" s="7">
        <v>84.18</v>
      </c>
      <c r="F54" s="6"/>
    </row>
    <row r="55" s="2" customFormat="1" ht="25" customHeight="1" spans="1:6">
      <c r="A55" s="6" t="str">
        <f t="shared" si="16"/>
        <v>第八候考室</v>
      </c>
      <c r="B55" s="6" t="str">
        <f t="shared" si="17"/>
        <v>20240138</v>
      </c>
      <c r="C55" s="7" t="s">
        <v>16</v>
      </c>
      <c r="D55" s="7">
        <v>6</v>
      </c>
      <c r="E55" s="8">
        <v>84.1</v>
      </c>
      <c r="F55" s="6"/>
    </row>
    <row r="56" s="2" customFormat="1" ht="25" customHeight="1" spans="1:6">
      <c r="A56" s="6" t="str">
        <f t="shared" si="16"/>
        <v>第八候考室</v>
      </c>
      <c r="B56" s="6" t="str">
        <f t="shared" si="17"/>
        <v>20240138</v>
      </c>
      <c r="C56" s="7" t="s">
        <v>16</v>
      </c>
      <c r="D56" s="7">
        <v>13</v>
      </c>
      <c r="E56" s="7">
        <v>83.94</v>
      </c>
      <c r="F56" s="6"/>
    </row>
    <row r="57" s="2" customFormat="1" ht="25" customHeight="1" spans="1:6">
      <c r="A57" s="6" t="str">
        <f t="shared" ref="A57:A59" si="18">"第九候考室"</f>
        <v>第九候考室</v>
      </c>
      <c r="B57" s="6" t="str">
        <f>"20240106"</f>
        <v>20240106</v>
      </c>
      <c r="C57" s="9" t="s">
        <v>17</v>
      </c>
      <c r="D57" s="7">
        <v>6</v>
      </c>
      <c r="E57" s="7">
        <v>86.5</v>
      </c>
      <c r="F57" s="6"/>
    </row>
    <row r="58" s="2" customFormat="1" ht="25" customHeight="1" spans="1:6">
      <c r="A58" s="6" t="str">
        <f t="shared" si="18"/>
        <v>第九候考室</v>
      </c>
      <c r="B58" s="6" t="str">
        <f>"20240120"</f>
        <v>20240120</v>
      </c>
      <c r="C58" s="7" t="s">
        <v>18</v>
      </c>
      <c r="D58" s="7">
        <v>2</v>
      </c>
      <c r="E58" s="7">
        <v>82.56</v>
      </c>
      <c r="F58" s="6"/>
    </row>
    <row r="59" s="2" customFormat="1" ht="25" customHeight="1" spans="1:6">
      <c r="A59" s="6" t="str">
        <f t="shared" si="18"/>
        <v>第九候考室</v>
      </c>
      <c r="B59" s="6" t="str">
        <f>"20240123"</f>
        <v>20240123</v>
      </c>
      <c r="C59" s="7" t="s">
        <v>19</v>
      </c>
      <c r="D59" s="7">
        <v>3</v>
      </c>
      <c r="E59" s="7">
        <v>87.14</v>
      </c>
      <c r="F59" s="6"/>
    </row>
    <row r="60" s="2" customFormat="1" ht="25" customHeight="1" spans="1:6">
      <c r="A60" s="6" t="str">
        <f t="shared" ref="A60:A68" si="19">"第十候考室"</f>
        <v>第十候考室</v>
      </c>
      <c r="B60" s="6" t="str">
        <f t="shared" ref="B60:B62" si="20">"20240107"</f>
        <v>20240107</v>
      </c>
      <c r="C60" s="7" t="s">
        <v>20</v>
      </c>
      <c r="D60" s="7">
        <v>8</v>
      </c>
      <c r="E60" s="7">
        <v>85.5</v>
      </c>
      <c r="F60" s="6"/>
    </row>
    <row r="61" s="2" customFormat="1" ht="25" customHeight="1" spans="1:6">
      <c r="A61" s="6" t="str">
        <f t="shared" si="19"/>
        <v>第十候考室</v>
      </c>
      <c r="B61" s="6" t="str">
        <f t="shared" si="20"/>
        <v>20240107</v>
      </c>
      <c r="C61" s="7" t="s">
        <v>20</v>
      </c>
      <c r="D61" s="7">
        <v>10</v>
      </c>
      <c r="E61" s="7">
        <v>84</v>
      </c>
      <c r="F61" s="6"/>
    </row>
    <row r="62" s="2" customFormat="1" ht="25" customHeight="1" spans="1:6">
      <c r="A62" s="6" t="str">
        <f t="shared" si="19"/>
        <v>第十候考室</v>
      </c>
      <c r="B62" s="6" t="str">
        <f t="shared" si="20"/>
        <v>20240107</v>
      </c>
      <c r="C62" s="7" t="s">
        <v>20</v>
      </c>
      <c r="D62" s="7">
        <v>11</v>
      </c>
      <c r="E62" s="7">
        <v>83.38</v>
      </c>
      <c r="F62" s="6"/>
    </row>
    <row r="63" s="2" customFormat="1" ht="25" customHeight="1" spans="1:6">
      <c r="A63" s="6" t="str">
        <f t="shared" si="19"/>
        <v>第十候考室</v>
      </c>
      <c r="B63" s="6" t="str">
        <f>"20240116"</f>
        <v>20240116</v>
      </c>
      <c r="C63" s="9" t="s">
        <v>21</v>
      </c>
      <c r="D63" s="7">
        <v>7</v>
      </c>
      <c r="E63" s="7">
        <v>83.3</v>
      </c>
      <c r="F63" s="6"/>
    </row>
    <row r="64" s="2" customFormat="1" ht="25" customHeight="1" spans="1:6">
      <c r="A64" s="6" t="str">
        <f t="shared" si="19"/>
        <v>第十候考室</v>
      </c>
      <c r="B64" s="6" t="str">
        <f t="shared" ref="B64:B68" si="21">"20240128"</f>
        <v>20240128</v>
      </c>
      <c r="C64" s="7" t="s">
        <v>22</v>
      </c>
      <c r="D64" s="7">
        <v>2</v>
      </c>
      <c r="E64" s="7">
        <v>87.28</v>
      </c>
      <c r="F64" s="6"/>
    </row>
    <row r="65" s="2" customFormat="1" ht="25" customHeight="1" spans="1:6">
      <c r="A65" s="6" t="str">
        <f t="shared" si="19"/>
        <v>第十候考室</v>
      </c>
      <c r="B65" s="6" t="str">
        <f t="shared" si="21"/>
        <v>20240128</v>
      </c>
      <c r="C65" s="7" t="s">
        <v>22</v>
      </c>
      <c r="D65" s="7">
        <v>5</v>
      </c>
      <c r="E65" s="7">
        <v>83.82</v>
      </c>
      <c r="F65" s="6"/>
    </row>
    <row r="66" s="2" customFormat="1" ht="25" customHeight="1" spans="1:6">
      <c r="A66" s="6" t="str">
        <f t="shared" si="19"/>
        <v>第十候考室</v>
      </c>
      <c r="B66" s="6" t="str">
        <f t="shared" si="21"/>
        <v>20240128</v>
      </c>
      <c r="C66" s="7" t="s">
        <v>22</v>
      </c>
      <c r="D66" s="7">
        <v>4</v>
      </c>
      <c r="E66" s="7">
        <v>81.18</v>
      </c>
      <c r="F66" s="6"/>
    </row>
    <row r="67" s="2" customFormat="1" ht="25" customHeight="1" spans="1:6">
      <c r="A67" s="6" t="str">
        <f t="shared" si="19"/>
        <v>第十候考室</v>
      </c>
      <c r="B67" s="6" t="str">
        <f t="shared" si="21"/>
        <v>20240128</v>
      </c>
      <c r="C67" s="7" t="s">
        <v>22</v>
      </c>
      <c r="D67" s="7">
        <v>3</v>
      </c>
      <c r="E67" s="7">
        <v>80.1</v>
      </c>
      <c r="F67" s="6"/>
    </row>
    <row r="68" s="2" customFormat="1" ht="25" customHeight="1" spans="1:6">
      <c r="A68" s="6" t="str">
        <f t="shared" si="19"/>
        <v>第十候考室</v>
      </c>
      <c r="B68" s="6" t="str">
        <f t="shared" si="21"/>
        <v>20240128</v>
      </c>
      <c r="C68" s="7" t="s">
        <v>22</v>
      </c>
      <c r="D68" s="7">
        <v>1</v>
      </c>
      <c r="E68" s="7">
        <v>79.72</v>
      </c>
      <c r="F68" s="6"/>
    </row>
    <row r="69" s="2" customFormat="1" ht="25" customHeight="1" spans="1:6">
      <c r="A69" s="6" t="str">
        <f t="shared" ref="A69:A75" si="22">"第十一候考室"</f>
        <v>第十一候考室</v>
      </c>
      <c r="B69" s="6" t="str">
        <f>"20240105"</f>
        <v>20240105</v>
      </c>
      <c r="C69" s="7" t="s">
        <v>23</v>
      </c>
      <c r="D69" s="7">
        <v>13</v>
      </c>
      <c r="E69" s="7">
        <v>85.66</v>
      </c>
      <c r="F69" s="6"/>
    </row>
    <row r="70" s="2" customFormat="1" ht="25" customHeight="1" spans="1:6">
      <c r="A70" s="6" t="str">
        <f t="shared" si="22"/>
        <v>第十一候考室</v>
      </c>
      <c r="B70" s="6" t="str">
        <f>"20240105"</f>
        <v>20240105</v>
      </c>
      <c r="C70" s="7" t="s">
        <v>23</v>
      </c>
      <c r="D70" s="7">
        <v>11</v>
      </c>
      <c r="E70" s="7">
        <v>85.44</v>
      </c>
      <c r="F70" s="6"/>
    </row>
    <row r="71" s="2" customFormat="1" ht="25" customHeight="1" spans="1:6">
      <c r="A71" s="6" t="str">
        <f t="shared" si="22"/>
        <v>第十一候考室</v>
      </c>
      <c r="B71" s="6" t="str">
        <f t="shared" ref="B71:B75" si="23">"20240140"</f>
        <v>20240140</v>
      </c>
      <c r="C71" s="9" t="s">
        <v>24</v>
      </c>
      <c r="D71" s="7">
        <v>2</v>
      </c>
      <c r="E71" s="7">
        <v>87.18</v>
      </c>
      <c r="F71" s="6"/>
    </row>
    <row r="72" s="2" customFormat="1" ht="25" customHeight="1" spans="1:6">
      <c r="A72" s="6" t="str">
        <f t="shared" si="22"/>
        <v>第十一候考室</v>
      </c>
      <c r="B72" s="6" t="str">
        <f t="shared" si="23"/>
        <v>20240140</v>
      </c>
      <c r="C72" s="9" t="s">
        <v>24</v>
      </c>
      <c r="D72" s="7">
        <v>4</v>
      </c>
      <c r="E72" s="7">
        <v>86.08</v>
      </c>
      <c r="F72" s="6"/>
    </row>
    <row r="73" s="2" customFormat="1" ht="24.5" customHeight="1" spans="1:6">
      <c r="A73" s="6" t="str">
        <f t="shared" si="22"/>
        <v>第十一候考室</v>
      </c>
      <c r="B73" s="6" t="str">
        <f t="shared" si="23"/>
        <v>20240140</v>
      </c>
      <c r="C73" s="9" t="s">
        <v>24</v>
      </c>
      <c r="D73" s="7">
        <v>7</v>
      </c>
      <c r="E73" s="7">
        <v>83.52</v>
      </c>
      <c r="F73" s="6"/>
    </row>
    <row r="74" s="2" customFormat="1" ht="24.5" customHeight="1" spans="1:6">
      <c r="A74" s="6" t="str">
        <f t="shared" si="22"/>
        <v>第十一候考室</v>
      </c>
      <c r="B74" s="6" t="str">
        <f t="shared" si="23"/>
        <v>20240140</v>
      </c>
      <c r="C74" s="9" t="s">
        <v>24</v>
      </c>
      <c r="D74" s="7">
        <v>5</v>
      </c>
      <c r="E74" s="7">
        <v>79.68</v>
      </c>
      <c r="F74" s="6"/>
    </row>
    <row r="75" s="2" customFormat="1" ht="24.5" customHeight="1" spans="1:6">
      <c r="A75" s="6" t="str">
        <f t="shared" si="22"/>
        <v>第十一候考室</v>
      </c>
      <c r="B75" s="6" t="str">
        <f t="shared" si="23"/>
        <v>20240140</v>
      </c>
      <c r="C75" s="9" t="s">
        <v>24</v>
      </c>
      <c r="D75" s="7">
        <v>6</v>
      </c>
      <c r="E75" s="7">
        <v>78.7</v>
      </c>
      <c r="F75" s="6"/>
    </row>
    <row r="76" s="2" customFormat="1" ht="24.5" customHeight="1" spans="1:6">
      <c r="A76" s="6" t="str">
        <f t="shared" ref="A76:A83" si="24">"第十二候考室"</f>
        <v>第十二候考室</v>
      </c>
      <c r="B76" s="6" t="str">
        <f t="shared" ref="B76:B79" si="25">"20240124"</f>
        <v>20240124</v>
      </c>
      <c r="C76" s="7" t="s">
        <v>22</v>
      </c>
      <c r="D76" s="7">
        <v>8</v>
      </c>
      <c r="E76" s="7">
        <v>86.26</v>
      </c>
      <c r="F76" s="6"/>
    </row>
    <row r="77" s="2" customFormat="1" ht="24.5" customHeight="1" spans="1:6">
      <c r="A77" s="6" t="str">
        <f t="shared" si="24"/>
        <v>第十二候考室</v>
      </c>
      <c r="B77" s="6" t="str">
        <f t="shared" si="25"/>
        <v>20240124</v>
      </c>
      <c r="C77" s="7" t="s">
        <v>22</v>
      </c>
      <c r="D77" s="7">
        <v>11</v>
      </c>
      <c r="E77" s="7">
        <v>84.62</v>
      </c>
      <c r="F77" s="6"/>
    </row>
    <row r="78" s="2" customFormat="1" ht="24.5" customHeight="1" spans="1:6">
      <c r="A78" s="6" t="str">
        <f t="shared" si="24"/>
        <v>第十二候考室</v>
      </c>
      <c r="B78" s="6" t="str">
        <f t="shared" si="25"/>
        <v>20240124</v>
      </c>
      <c r="C78" s="7" t="s">
        <v>22</v>
      </c>
      <c r="D78" s="7">
        <v>6</v>
      </c>
      <c r="E78" s="7">
        <v>82.62</v>
      </c>
      <c r="F78" s="6"/>
    </row>
    <row r="79" s="2" customFormat="1" ht="24.5" customHeight="1" spans="1:6">
      <c r="A79" s="6" t="str">
        <f t="shared" si="24"/>
        <v>第十二候考室</v>
      </c>
      <c r="B79" s="6" t="str">
        <f t="shared" si="25"/>
        <v>20240124</v>
      </c>
      <c r="C79" s="7" t="s">
        <v>22</v>
      </c>
      <c r="D79" s="7">
        <v>7</v>
      </c>
      <c r="E79" s="7">
        <v>82.38</v>
      </c>
      <c r="F79" s="6"/>
    </row>
    <row r="80" s="2" customFormat="1" ht="24.5" customHeight="1" spans="1:6">
      <c r="A80" s="6" t="str">
        <f t="shared" si="24"/>
        <v>第十二候考室</v>
      </c>
      <c r="B80" s="6" t="str">
        <f>"20240125"</f>
        <v>20240125</v>
      </c>
      <c r="C80" s="7" t="s">
        <v>22</v>
      </c>
      <c r="D80" s="7">
        <v>5</v>
      </c>
      <c r="E80" s="7">
        <v>82.72</v>
      </c>
      <c r="F80" s="6"/>
    </row>
    <row r="81" s="2" customFormat="1" ht="24.5" customHeight="1" spans="1:6">
      <c r="A81" s="6" t="str">
        <f t="shared" si="24"/>
        <v>第十二候考室</v>
      </c>
      <c r="B81" s="6" t="str">
        <f t="shared" ref="B81:B83" si="26">"20240127"</f>
        <v>20240127</v>
      </c>
      <c r="C81" s="7" t="s">
        <v>22</v>
      </c>
      <c r="D81" s="7">
        <v>1</v>
      </c>
      <c r="E81" s="7">
        <v>83.2</v>
      </c>
      <c r="F81" s="6"/>
    </row>
    <row r="82" s="2" customFormat="1" ht="24.5" customHeight="1" spans="1:6">
      <c r="A82" s="6" t="str">
        <f t="shared" si="24"/>
        <v>第十二候考室</v>
      </c>
      <c r="B82" s="6" t="str">
        <f t="shared" si="26"/>
        <v>20240127</v>
      </c>
      <c r="C82" s="7" t="s">
        <v>22</v>
      </c>
      <c r="D82" s="7">
        <v>4</v>
      </c>
      <c r="E82" s="7">
        <v>83.06</v>
      </c>
      <c r="F82" s="6"/>
    </row>
    <row r="83" s="2" customFormat="1" ht="24.5" customHeight="1" spans="1:6">
      <c r="A83" s="6" t="str">
        <f t="shared" si="24"/>
        <v>第十二候考室</v>
      </c>
      <c r="B83" s="6" t="str">
        <f t="shared" si="26"/>
        <v>20240127</v>
      </c>
      <c r="C83" s="7" t="s">
        <v>22</v>
      </c>
      <c r="D83" s="7">
        <v>3</v>
      </c>
      <c r="E83" s="7">
        <v>80.9</v>
      </c>
      <c r="F83" s="6"/>
    </row>
    <row r="84" s="2" customFormat="1" ht="24.5" customHeight="1" spans="1:6">
      <c r="A84" s="6" t="str">
        <f t="shared" ref="A84:A92" si="27">"第十三候考室"</f>
        <v>第十三候考室</v>
      </c>
      <c r="B84" s="6" t="str">
        <f t="shared" ref="B84:B86" si="28">"20240114"</f>
        <v>20240114</v>
      </c>
      <c r="C84" s="7" t="s">
        <v>25</v>
      </c>
      <c r="D84" s="7">
        <v>5</v>
      </c>
      <c r="E84" s="7">
        <v>86.24</v>
      </c>
      <c r="F84" s="6"/>
    </row>
    <row r="85" s="2" customFormat="1" ht="24.5" customHeight="1" spans="1:6">
      <c r="A85" s="6" t="str">
        <f t="shared" si="27"/>
        <v>第十三候考室</v>
      </c>
      <c r="B85" s="6" t="str">
        <f t="shared" si="28"/>
        <v>20240114</v>
      </c>
      <c r="C85" s="7" t="s">
        <v>25</v>
      </c>
      <c r="D85" s="7">
        <v>4</v>
      </c>
      <c r="E85" s="7">
        <v>86.06</v>
      </c>
      <c r="F85" s="6"/>
    </row>
    <row r="86" s="2" customFormat="1" ht="24.5" customHeight="1" spans="1:6">
      <c r="A86" s="6" t="str">
        <f t="shared" si="27"/>
        <v>第十三候考室</v>
      </c>
      <c r="B86" s="6" t="str">
        <f t="shared" si="28"/>
        <v>20240114</v>
      </c>
      <c r="C86" s="7" t="s">
        <v>25</v>
      </c>
      <c r="D86" s="7">
        <v>2</v>
      </c>
      <c r="E86" s="7">
        <v>85.98</v>
      </c>
      <c r="F86" s="6"/>
    </row>
    <row r="87" s="2" customFormat="1" ht="24.5" customHeight="1" spans="1:6">
      <c r="A87" s="6" t="str">
        <f t="shared" si="27"/>
        <v>第十三候考室</v>
      </c>
      <c r="B87" s="6" t="str">
        <f t="shared" ref="B87:B90" si="29">"20240126"</f>
        <v>20240126</v>
      </c>
      <c r="C87" s="7" t="s">
        <v>22</v>
      </c>
      <c r="D87" s="7">
        <v>8</v>
      </c>
      <c r="E87" s="7">
        <v>83.48</v>
      </c>
      <c r="F87" s="6"/>
    </row>
    <row r="88" s="2" customFormat="1" ht="24.5" customHeight="1" spans="1:6">
      <c r="A88" s="6" t="str">
        <f t="shared" si="27"/>
        <v>第十三候考室</v>
      </c>
      <c r="B88" s="6" t="str">
        <f t="shared" si="29"/>
        <v>20240126</v>
      </c>
      <c r="C88" s="7" t="s">
        <v>22</v>
      </c>
      <c r="D88" s="7">
        <v>9</v>
      </c>
      <c r="E88" s="7">
        <v>82.52</v>
      </c>
      <c r="F88" s="6"/>
    </row>
    <row r="89" s="2" customFormat="1" ht="24.5" customHeight="1" spans="1:6">
      <c r="A89" s="6" t="str">
        <f t="shared" si="27"/>
        <v>第十三候考室</v>
      </c>
      <c r="B89" s="6" t="str">
        <f t="shared" si="29"/>
        <v>20240126</v>
      </c>
      <c r="C89" s="7" t="s">
        <v>22</v>
      </c>
      <c r="D89" s="7">
        <v>6</v>
      </c>
      <c r="E89" s="7">
        <v>80.36</v>
      </c>
      <c r="F89" s="6"/>
    </row>
    <row r="90" s="2" customFormat="1" ht="24.5" customHeight="1" spans="1:6">
      <c r="A90" s="6" t="str">
        <f t="shared" si="27"/>
        <v>第十三候考室</v>
      </c>
      <c r="B90" s="6" t="str">
        <f t="shared" si="29"/>
        <v>20240126</v>
      </c>
      <c r="C90" s="7" t="s">
        <v>22</v>
      </c>
      <c r="D90" s="7">
        <v>7</v>
      </c>
      <c r="E90" s="7">
        <v>79.88</v>
      </c>
      <c r="F90" s="6"/>
    </row>
    <row r="91" s="2" customFormat="1" ht="24.5" customHeight="1" spans="1:6">
      <c r="A91" s="6" t="str">
        <f t="shared" si="27"/>
        <v>第十三候考室</v>
      </c>
      <c r="B91" s="6" t="str">
        <f>"20240142"</f>
        <v>20240142</v>
      </c>
      <c r="C91" s="7" t="s">
        <v>26</v>
      </c>
      <c r="D91" s="7">
        <v>10</v>
      </c>
      <c r="E91" s="7">
        <v>79.72</v>
      </c>
      <c r="F91" s="6"/>
    </row>
    <row r="92" s="2" customFormat="1" ht="24.5" customHeight="1" spans="1:6">
      <c r="A92" s="6" t="str">
        <f t="shared" si="27"/>
        <v>第十三候考室</v>
      </c>
      <c r="B92" s="6" t="str">
        <f>"20240142"</f>
        <v>20240142</v>
      </c>
      <c r="C92" s="7" t="s">
        <v>26</v>
      </c>
      <c r="D92" s="7">
        <v>11</v>
      </c>
      <c r="E92" s="7">
        <v>77.36</v>
      </c>
      <c r="F92" s="6"/>
    </row>
    <row r="93" s="2" customFormat="1" ht="25" customHeight="1" spans="1:6">
      <c r="A93" s="6" t="str">
        <f t="shared" ref="A93:A98" si="30">"第十四候考室"</f>
        <v>第十四候考室</v>
      </c>
      <c r="B93" s="6" t="str">
        <f t="shared" ref="B93:B98" si="31">"20240141"</f>
        <v>20240141</v>
      </c>
      <c r="C93" s="7" t="s">
        <v>27</v>
      </c>
      <c r="D93" s="7">
        <v>3</v>
      </c>
      <c r="E93" s="7">
        <v>85.78</v>
      </c>
      <c r="F93" s="6"/>
    </row>
    <row r="94" s="2" customFormat="1" ht="25" customHeight="1" spans="1:6">
      <c r="A94" s="6" t="str">
        <f t="shared" si="30"/>
        <v>第十四候考室</v>
      </c>
      <c r="B94" s="6" t="str">
        <f t="shared" si="31"/>
        <v>20240141</v>
      </c>
      <c r="C94" s="7" t="s">
        <v>27</v>
      </c>
      <c r="D94" s="7">
        <v>8</v>
      </c>
      <c r="E94" s="7">
        <v>82</v>
      </c>
      <c r="F94" s="6"/>
    </row>
    <row r="95" s="2" customFormat="1" ht="25" customHeight="1" spans="1:6">
      <c r="A95" s="6" t="str">
        <f t="shared" si="30"/>
        <v>第十四候考室</v>
      </c>
      <c r="B95" s="6" t="str">
        <f t="shared" si="31"/>
        <v>20240141</v>
      </c>
      <c r="C95" s="7" t="s">
        <v>27</v>
      </c>
      <c r="D95" s="7">
        <v>1</v>
      </c>
      <c r="E95" s="7">
        <v>80.8</v>
      </c>
      <c r="F95" s="6"/>
    </row>
    <row r="96" s="2" customFormat="1" ht="25" customHeight="1" spans="1:6">
      <c r="A96" s="6" t="str">
        <f t="shared" si="30"/>
        <v>第十四候考室</v>
      </c>
      <c r="B96" s="6" t="str">
        <f t="shared" si="31"/>
        <v>20240141</v>
      </c>
      <c r="C96" s="7" t="s">
        <v>27</v>
      </c>
      <c r="D96" s="7">
        <v>4</v>
      </c>
      <c r="E96" s="7">
        <v>80.7</v>
      </c>
      <c r="F96" s="6"/>
    </row>
    <row r="97" s="2" customFormat="1" ht="25" customHeight="1" spans="1:6">
      <c r="A97" s="6" t="str">
        <f t="shared" si="30"/>
        <v>第十四候考室</v>
      </c>
      <c r="B97" s="6" t="str">
        <f t="shared" si="31"/>
        <v>20240141</v>
      </c>
      <c r="C97" s="7" t="s">
        <v>27</v>
      </c>
      <c r="D97" s="7">
        <v>7</v>
      </c>
      <c r="E97" s="7">
        <v>80.68</v>
      </c>
      <c r="F97" s="6"/>
    </row>
    <row r="98" s="2" customFormat="1" ht="25" customHeight="1" spans="1:6">
      <c r="A98" s="6" t="str">
        <f t="shared" si="30"/>
        <v>第十四候考室</v>
      </c>
      <c r="B98" s="6" t="str">
        <f t="shared" si="31"/>
        <v>20240141</v>
      </c>
      <c r="C98" s="7" t="s">
        <v>27</v>
      </c>
      <c r="D98" s="7">
        <v>5</v>
      </c>
      <c r="E98" s="7">
        <v>79.5</v>
      </c>
      <c r="F98" s="6"/>
    </row>
    <row r="99" s="2" customFormat="1" ht="25" customHeight="1" spans="1:6">
      <c r="A99" s="6" t="str">
        <f t="shared" ref="A99:A103" si="32">"第十五候考室"</f>
        <v>第十五候考室</v>
      </c>
      <c r="B99" s="6" t="str">
        <f t="shared" ref="B99:B103" si="33">"20240103"</f>
        <v>20240103</v>
      </c>
      <c r="C99" s="7" t="s">
        <v>28</v>
      </c>
      <c r="D99" s="7">
        <v>5</v>
      </c>
      <c r="E99" s="7">
        <v>85.22</v>
      </c>
      <c r="F99" s="6"/>
    </row>
    <row r="100" s="2" customFormat="1" ht="25" customHeight="1" spans="1:6">
      <c r="A100" s="6" t="str">
        <f t="shared" si="32"/>
        <v>第十五候考室</v>
      </c>
      <c r="B100" s="6" t="str">
        <f t="shared" si="33"/>
        <v>20240103</v>
      </c>
      <c r="C100" s="7" t="s">
        <v>28</v>
      </c>
      <c r="D100" s="7">
        <v>13</v>
      </c>
      <c r="E100" s="7">
        <v>85.16</v>
      </c>
      <c r="F100" s="6"/>
    </row>
    <row r="101" s="2" customFormat="1" ht="25" customHeight="1" spans="1:6">
      <c r="A101" s="6" t="str">
        <f t="shared" si="32"/>
        <v>第十五候考室</v>
      </c>
      <c r="B101" s="6" t="str">
        <f t="shared" si="33"/>
        <v>20240103</v>
      </c>
      <c r="C101" s="7" t="s">
        <v>28</v>
      </c>
      <c r="D101" s="7">
        <v>3</v>
      </c>
      <c r="E101" s="7">
        <v>84.5</v>
      </c>
      <c r="F101" s="6"/>
    </row>
    <row r="102" s="2" customFormat="1" ht="25" customHeight="1" spans="1:6">
      <c r="A102" s="6" t="str">
        <f t="shared" si="32"/>
        <v>第十五候考室</v>
      </c>
      <c r="B102" s="6" t="str">
        <f t="shared" si="33"/>
        <v>20240103</v>
      </c>
      <c r="C102" s="7" t="s">
        <v>28</v>
      </c>
      <c r="D102" s="7">
        <v>11</v>
      </c>
      <c r="E102" s="7">
        <v>84.28</v>
      </c>
      <c r="F102" s="6"/>
    </row>
    <row r="103" s="2" customFormat="1" ht="25" customHeight="1" spans="1:6">
      <c r="A103" s="6" t="str">
        <f t="shared" si="32"/>
        <v>第十五候考室</v>
      </c>
      <c r="B103" s="6" t="str">
        <f t="shared" si="33"/>
        <v>20240103</v>
      </c>
      <c r="C103" s="7" t="s">
        <v>28</v>
      </c>
      <c r="D103" s="7">
        <v>12</v>
      </c>
      <c r="E103" s="7">
        <v>84.12</v>
      </c>
      <c r="F103" s="6"/>
    </row>
    <row r="104" s="2" customFormat="1" ht="25" customHeight="1" spans="1:6">
      <c r="A104" s="6" t="str">
        <f t="shared" ref="A104:A110" si="34">"第十六候考室"</f>
        <v>第十六候考室</v>
      </c>
      <c r="B104" s="6" t="str">
        <f>"20240118"</f>
        <v>20240118</v>
      </c>
      <c r="C104" s="9" t="s">
        <v>29</v>
      </c>
      <c r="D104" s="7">
        <v>16</v>
      </c>
      <c r="E104" s="7">
        <v>87.28</v>
      </c>
      <c r="F104" s="6"/>
    </row>
    <row r="105" s="2" customFormat="1" ht="25" customHeight="1" spans="1:6">
      <c r="A105" s="6" t="str">
        <f t="shared" si="34"/>
        <v>第十六候考室</v>
      </c>
      <c r="B105" s="6" t="str">
        <f t="shared" ref="B105:B110" si="35">"20240136"</f>
        <v>20240136</v>
      </c>
      <c r="C105" s="7" t="s">
        <v>30</v>
      </c>
      <c r="D105" s="7">
        <v>2</v>
      </c>
      <c r="E105" s="7">
        <v>85.32</v>
      </c>
      <c r="F105" s="6"/>
    </row>
    <row r="106" s="2" customFormat="1" ht="25" customHeight="1" spans="1:6">
      <c r="A106" s="6" t="str">
        <f t="shared" si="34"/>
        <v>第十六候考室</v>
      </c>
      <c r="B106" s="6" t="str">
        <f t="shared" si="35"/>
        <v>20240136</v>
      </c>
      <c r="C106" s="7" t="s">
        <v>30</v>
      </c>
      <c r="D106" s="7">
        <v>4</v>
      </c>
      <c r="E106" s="7">
        <v>85.24</v>
      </c>
      <c r="F106" s="6"/>
    </row>
    <row r="107" s="2" customFormat="1" ht="25" customHeight="1" spans="1:6">
      <c r="A107" s="6" t="str">
        <f t="shared" si="34"/>
        <v>第十六候考室</v>
      </c>
      <c r="B107" s="6" t="str">
        <f t="shared" si="35"/>
        <v>20240136</v>
      </c>
      <c r="C107" s="7" t="s">
        <v>30</v>
      </c>
      <c r="D107" s="7">
        <v>15</v>
      </c>
      <c r="E107" s="7">
        <v>84.62</v>
      </c>
      <c r="F107" s="6"/>
    </row>
    <row r="108" s="2" customFormat="1" ht="25" customHeight="1" spans="1:6">
      <c r="A108" s="6" t="str">
        <f t="shared" si="34"/>
        <v>第十六候考室</v>
      </c>
      <c r="B108" s="6" t="str">
        <f t="shared" si="35"/>
        <v>20240136</v>
      </c>
      <c r="C108" s="7" t="s">
        <v>30</v>
      </c>
      <c r="D108" s="7">
        <v>10</v>
      </c>
      <c r="E108" s="7">
        <v>84.34</v>
      </c>
      <c r="F108" s="6"/>
    </row>
    <row r="109" s="2" customFormat="1" ht="25" customHeight="1" spans="1:6">
      <c r="A109" s="6" t="str">
        <f t="shared" si="34"/>
        <v>第十六候考室</v>
      </c>
      <c r="B109" s="6" t="str">
        <f t="shared" si="35"/>
        <v>20240136</v>
      </c>
      <c r="C109" s="7" t="s">
        <v>30</v>
      </c>
      <c r="D109" s="7">
        <v>14</v>
      </c>
      <c r="E109" s="7">
        <v>83.36</v>
      </c>
      <c r="F109" s="6"/>
    </row>
    <row r="110" s="2" customFormat="1" ht="25" customHeight="1" spans="1:6">
      <c r="A110" s="6" t="str">
        <f t="shared" si="34"/>
        <v>第十六候考室</v>
      </c>
      <c r="B110" s="6" t="str">
        <f t="shared" si="35"/>
        <v>20240136</v>
      </c>
      <c r="C110" s="7" t="s">
        <v>30</v>
      </c>
      <c r="D110" s="7">
        <v>9</v>
      </c>
      <c r="E110" s="7">
        <v>83.02</v>
      </c>
      <c r="F110" s="6"/>
    </row>
    <row r="111" s="2" customFormat="1" ht="25" customHeight="1" spans="1:6">
      <c r="A111" s="6" t="str">
        <f t="shared" ref="A111:A118" si="36">"第十七候考室"</f>
        <v>第十七候考室</v>
      </c>
      <c r="B111" s="6" t="str">
        <f>"20240109"</f>
        <v>20240109</v>
      </c>
      <c r="C111" s="7" t="s">
        <v>28</v>
      </c>
      <c r="D111" s="7">
        <v>1</v>
      </c>
      <c r="E111" s="7">
        <v>86.4</v>
      </c>
      <c r="F111" s="6"/>
    </row>
    <row r="112" s="2" customFormat="1" ht="25" customHeight="1" spans="1:6">
      <c r="A112" s="6" t="str">
        <f t="shared" si="36"/>
        <v>第十七候考室</v>
      </c>
      <c r="B112" s="6" t="str">
        <f>"20240109"</f>
        <v>20240109</v>
      </c>
      <c r="C112" s="7" t="s">
        <v>28</v>
      </c>
      <c r="D112" s="7">
        <v>3</v>
      </c>
      <c r="E112" s="7">
        <v>82.96</v>
      </c>
      <c r="F112" s="6"/>
    </row>
    <row r="113" s="2" customFormat="1" ht="25" customHeight="1" spans="1:6">
      <c r="A113" s="6" t="str">
        <f t="shared" si="36"/>
        <v>第十七候考室</v>
      </c>
      <c r="B113" s="6" t="str">
        <f t="shared" ref="B113:B118" si="37">"20240134"</f>
        <v>20240134</v>
      </c>
      <c r="C113" s="7" t="s">
        <v>30</v>
      </c>
      <c r="D113" s="7">
        <v>10</v>
      </c>
      <c r="E113" s="7">
        <v>88.08</v>
      </c>
      <c r="F113" s="6"/>
    </row>
    <row r="114" s="2" customFormat="1" ht="25" customHeight="1" spans="1:6">
      <c r="A114" s="6" t="str">
        <f t="shared" si="36"/>
        <v>第十七候考室</v>
      </c>
      <c r="B114" s="6" t="str">
        <f t="shared" si="37"/>
        <v>20240134</v>
      </c>
      <c r="C114" s="7" t="s">
        <v>30</v>
      </c>
      <c r="D114" s="7">
        <v>9</v>
      </c>
      <c r="E114" s="7">
        <v>87.26</v>
      </c>
      <c r="F114" s="6"/>
    </row>
    <row r="115" s="2" customFormat="1" ht="25" customHeight="1" spans="1:6">
      <c r="A115" s="6" t="str">
        <f t="shared" si="36"/>
        <v>第十七候考室</v>
      </c>
      <c r="B115" s="6" t="str">
        <f t="shared" si="37"/>
        <v>20240134</v>
      </c>
      <c r="C115" s="7" t="s">
        <v>30</v>
      </c>
      <c r="D115" s="7">
        <v>13</v>
      </c>
      <c r="E115" s="7">
        <v>84.76</v>
      </c>
      <c r="F115" s="6"/>
    </row>
    <row r="116" s="2" customFormat="1" ht="25" customHeight="1" spans="1:6">
      <c r="A116" s="6" t="str">
        <f t="shared" si="36"/>
        <v>第十七候考室</v>
      </c>
      <c r="B116" s="6" t="str">
        <f t="shared" si="37"/>
        <v>20240134</v>
      </c>
      <c r="C116" s="7" t="s">
        <v>30</v>
      </c>
      <c r="D116" s="7">
        <v>11</v>
      </c>
      <c r="E116" s="7">
        <v>84.24</v>
      </c>
      <c r="F116" s="6"/>
    </row>
    <row r="117" s="2" customFormat="1" ht="25" customHeight="1" spans="1:6">
      <c r="A117" s="6" t="str">
        <f t="shared" si="36"/>
        <v>第十七候考室</v>
      </c>
      <c r="B117" s="6" t="str">
        <f t="shared" si="37"/>
        <v>20240134</v>
      </c>
      <c r="C117" s="7" t="s">
        <v>30</v>
      </c>
      <c r="D117" s="7">
        <v>6</v>
      </c>
      <c r="E117" s="7">
        <v>82.74</v>
      </c>
      <c r="F117" s="6"/>
    </row>
    <row r="118" s="2" customFormat="1" ht="25" customHeight="1" spans="1:6">
      <c r="A118" s="6" t="str">
        <f t="shared" si="36"/>
        <v>第十七候考室</v>
      </c>
      <c r="B118" s="6" t="str">
        <f t="shared" si="37"/>
        <v>20240134</v>
      </c>
      <c r="C118" s="7" t="s">
        <v>30</v>
      </c>
      <c r="D118" s="7">
        <v>12</v>
      </c>
      <c r="E118" s="7">
        <v>82.48</v>
      </c>
      <c r="F118" s="6"/>
    </row>
    <row r="119" s="2" customFormat="1" ht="25" customHeight="1" spans="1:6">
      <c r="A119" s="6" t="str">
        <f t="shared" ref="A119:A127" si="38">"第十八候考室"</f>
        <v>第十八候考室</v>
      </c>
      <c r="B119" s="6" t="str">
        <f t="shared" ref="B119:B122" si="39">"20240133"</f>
        <v>20240133</v>
      </c>
      <c r="C119" s="7" t="s">
        <v>30</v>
      </c>
      <c r="D119" s="7">
        <v>2</v>
      </c>
      <c r="E119" s="7">
        <v>85.24</v>
      </c>
      <c r="F119" s="6"/>
    </row>
    <row r="120" s="2" customFormat="1" ht="25" customHeight="1" spans="1:6">
      <c r="A120" s="6" t="str">
        <f t="shared" si="38"/>
        <v>第十八候考室</v>
      </c>
      <c r="B120" s="6" t="str">
        <f t="shared" si="39"/>
        <v>20240133</v>
      </c>
      <c r="C120" s="7" t="s">
        <v>30</v>
      </c>
      <c r="D120" s="7">
        <v>5</v>
      </c>
      <c r="E120" s="7">
        <v>82.42</v>
      </c>
      <c r="F120" s="6"/>
    </row>
    <row r="121" s="2" customFormat="1" ht="25" customHeight="1" spans="1:6">
      <c r="A121" s="6" t="str">
        <f t="shared" si="38"/>
        <v>第十八候考室</v>
      </c>
      <c r="B121" s="6" t="str">
        <f t="shared" si="39"/>
        <v>20240133</v>
      </c>
      <c r="C121" s="7" t="s">
        <v>30</v>
      </c>
      <c r="D121" s="7">
        <v>3</v>
      </c>
      <c r="E121" s="7">
        <v>81.98</v>
      </c>
      <c r="F121" s="6"/>
    </row>
    <row r="122" s="2" customFormat="1" ht="25" customHeight="1" spans="1:6">
      <c r="A122" s="6" t="str">
        <f t="shared" si="38"/>
        <v>第十八候考室</v>
      </c>
      <c r="B122" s="6" t="str">
        <f t="shared" si="39"/>
        <v>20240133</v>
      </c>
      <c r="C122" s="7" t="s">
        <v>30</v>
      </c>
      <c r="D122" s="7">
        <v>6</v>
      </c>
      <c r="E122" s="7">
        <v>81.5</v>
      </c>
      <c r="F122" s="6"/>
    </row>
    <row r="123" s="2" customFormat="1" ht="25" customHeight="1" spans="1:6">
      <c r="A123" s="6" t="str">
        <f t="shared" si="38"/>
        <v>第十八候考室</v>
      </c>
      <c r="B123" s="6" t="str">
        <f t="shared" ref="B123:B127" si="40">"20240135"</f>
        <v>20240135</v>
      </c>
      <c r="C123" s="7" t="s">
        <v>30</v>
      </c>
      <c r="D123" s="7">
        <v>13</v>
      </c>
      <c r="E123" s="7">
        <v>87.07</v>
      </c>
      <c r="F123" s="6"/>
    </row>
    <row r="124" s="2" customFormat="1" ht="25" customHeight="1" spans="1:6">
      <c r="A124" s="6" t="str">
        <f t="shared" si="38"/>
        <v>第十八候考室</v>
      </c>
      <c r="B124" s="6" t="str">
        <f t="shared" si="40"/>
        <v>20240135</v>
      </c>
      <c r="C124" s="7" t="s">
        <v>30</v>
      </c>
      <c r="D124" s="7">
        <v>8</v>
      </c>
      <c r="E124" s="7">
        <v>86.72</v>
      </c>
      <c r="F124" s="6"/>
    </row>
    <row r="125" s="2" customFormat="1" ht="25" customHeight="1" spans="1:6">
      <c r="A125" s="6" t="str">
        <f t="shared" si="38"/>
        <v>第十八候考室</v>
      </c>
      <c r="B125" s="6" t="str">
        <f t="shared" si="40"/>
        <v>20240135</v>
      </c>
      <c r="C125" s="7" t="s">
        <v>30</v>
      </c>
      <c r="D125" s="7">
        <v>12</v>
      </c>
      <c r="E125" s="7">
        <v>86.32</v>
      </c>
      <c r="F125" s="6"/>
    </row>
    <row r="126" s="2" customFormat="1" ht="25" customHeight="1" spans="1:6">
      <c r="A126" s="6" t="str">
        <f t="shared" si="38"/>
        <v>第十八候考室</v>
      </c>
      <c r="B126" s="6" t="str">
        <f t="shared" si="40"/>
        <v>20240135</v>
      </c>
      <c r="C126" s="7" t="s">
        <v>30</v>
      </c>
      <c r="D126" s="7">
        <v>9</v>
      </c>
      <c r="E126" s="7">
        <v>83.89</v>
      </c>
      <c r="F126" s="6"/>
    </row>
    <row r="127" s="2" customFormat="1" ht="25" customHeight="1" spans="1:6">
      <c r="A127" s="6" t="str">
        <f t="shared" si="38"/>
        <v>第十八候考室</v>
      </c>
      <c r="B127" s="6" t="str">
        <f t="shared" si="40"/>
        <v>20240135</v>
      </c>
      <c r="C127" s="7" t="s">
        <v>30</v>
      </c>
      <c r="D127" s="7">
        <v>11</v>
      </c>
      <c r="E127" s="7">
        <v>83.79</v>
      </c>
      <c r="F127" s="6"/>
    </row>
    <row r="128" ht="25" customHeight="1" spans="1:6">
      <c r="A128" s="10"/>
      <c r="B128" s="10"/>
      <c r="C128" s="11"/>
      <c r="D128" s="11"/>
      <c r="E128" s="11"/>
      <c r="F128" s="10"/>
    </row>
    <row r="129" ht="25" customHeight="1" spans="1:6">
      <c r="A129" s="10"/>
      <c r="B129" s="10"/>
      <c r="C129" s="11"/>
      <c r="D129" s="11"/>
      <c r="E129" s="11"/>
      <c r="F129" s="10"/>
    </row>
    <row r="130" ht="25" customHeight="1" spans="1:6">
      <c r="A130" s="10"/>
      <c r="B130" s="10"/>
      <c r="C130" s="11"/>
      <c r="D130" s="11"/>
      <c r="E130" s="11"/>
      <c r="F130" s="10"/>
    </row>
    <row r="131" ht="25" customHeight="1" spans="1:6">
      <c r="A131" s="10"/>
      <c r="B131" s="10"/>
      <c r="C131" s="11"/>
      <c r="D131" s="11"/>
      <c r="E131" s="11"/>
      <c r="F131" s="10"/>
    </row>
    <row r="132" ht="25" customHeight="1" spans="1:6">
      <c r="A132" s="10"/>
      <c r="B132" s="10"/>
      <c r="C132" s="11"/>
      <c r="D132" s="11"/>
      <c r="E132" s="11"/>
      <c r="F132" s="10"/>
    </row>
  </sheetData>
  <autoFilter ref="A2:F127">
    <extLst/>
  </autoFilter>
  <mergeCells count="1">
    <mergeCell ref="A1:F1"/>
  </mergeCells>
  <pageMargins left="0.708333333333333" right="0.511805555555556" top="0.629861111111111" bottom="0.786805555555556" header="0.393055555555556" footer="0.55069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复审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2024-08-04T07:14:00Z</dcterms:created>
  <dcterms:modified xsi:type="dcterms:W3CDTF">2024-08-04T07:28:18Z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E0CFE318D1744D938E05A20F0E57F327_11</vt:lpwstr>
  </property>
  <property fmtid="{D5CDD505-2E9C-101B-9397-08002B2CF9AE}" pid="3" name="KSOProductBuildVer">
    <vt:lpwstr>2052-12.1.0.15712</vt:lpwstr>
  </property>
</Properties>
</file>