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4年黄山市黟县教师招聘考试成绩汇总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<sst xmlns="http://schemas.openxmlformats.org/spreadsheetml/2006/main" count="78" uniqueCount="14">
  <si>
    <t>岗位代码</t>
  </si>
  <si>
    <t>岗位名称</t>
  </si>
  <si>
    <t>学科专业知识成绩</t>
  </si>
  <si>
    <t>教育综合知识成绩</t>
  </si>
  <si>
    <t>笔试成绩</t>
  </si>
  <si>
    <t>政策加分</t>
  </si>
  <si>
    <t>招聘单位</t>
  </si>
  <si>
    <t>笔试合成总成绩</t>
  </si>
  <si>
    <t>准考证号</t>
  </si>
  <si>
    <r>
      <t>2024</t>
    </r>
    <r>
      <rPr>
        <sz val="16"/>
        <rFont val="宋体"/>
        <family val="0"/>
      </rPr>
      <t>年黄山市黟县中小学教师招聘笔试成绩（公布）</t>
    </r>
  </si>
  <si>
    <t>初中历史</t>
  </si>
  <si>
    <t>初中语文</t>
  </si>
  <si>
    <t>初中英语</t>
  </si>
  <si>
    <t>黟县教育局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</si>
</sst>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15.421875" style="1" customWidth="1"/>
    <col min="2" max="2" width="11.7109375" style="1" customWidth="1"/>
    <col min="3" max="3" width="11.421875" style="1" customWidth="1"/>
    <col min="4" max="4" width="14.140625" style="1" customWidth="1"/>
    <col min="5" max="5" width="9.8515625" style="1" customWidth="1"/>
    <col min="6" max="6" width="9.140625" style="1" customWidth="1"/>
    <col min="7" max="7" width="10.140625" style="2" customWidth="1"/>
    <col min="8" max="8" width="5.421875" style="2" customWidth="1"/>
    <col min="9" max="9" width="11.00390625" style="2" customWidth="1"/>
    <col min="10" max="16384" width="9.140625" style="1" customWidth="1"/>
  </cols>
  <sheetData>
    <row r="1" spans="1:9" ht="27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s="5" customFormat="1" ht="54" customHeight="1" thickBot="1">
      <c r="A2" s="3" t="s">
        <v>8</v>
      </c>
      <c r="B2" s="3" t="s">
        <v>0</v>
      </c>
      <c r="C2" s="3" t="s">
        <v>6</v>
      </c>
      <c r="D2" s="3" t="s">
        <v>1</v>
      </c>
      <c r="E2" s="3" t="s">
        <v>3</v>
      </c>
      <c r="F2" s="3" t="s">
        <v>2</v>
      </c>
      <c r="G2" s="4" t="s">
        <v>4</v>
      </c>
      <c r="H2" s="4" t="s">
        <v>5</v>
      </c>
      <c r="I2" s="4" t="s">
        <v>7</v>
      </c>
    </row>
    <row r="3" spans="1:9" ht="19.5" customHeight="1">
      <c r="A3" s="12" t="str">
        <f>"243410022312"</f>
        <v>243410022312</v>
      </c>
      <c r="B3" s="13" t="str">
        <f aca="true" t="shared" si="0" ref="B3:B23">"34102301"</f>
        <v>34102301</v>
      </c>
      <c r="C3" s="6" t="s">
        <v>13</v>
      </c>
      <c r="D3" s="13" t="s">
        <v>12</v>
      </c>
      <c r="E3" s="14">
        <v>89</v>
      </c>
      <c r="F3" s="13">
        <v>93.5</v>
      </c>
      <c r="G3" s="13">
        <f aca="true" t="shared" si="1" ref="G3:G36">E3*0.4+F3*0.6</f>
        <v>91.7</v>
      </c>
      <c r="H3" s="13">
        <v>0</v>
      </c>
      <c r="I3" s="15">
        <f aca="true" t="shared" si="2" ref="I3:I36">G3+H3</f>
        <v>91.7</v>
      </c>
    </row>
    <row r="4" spans="1:9" ht="19.5" customHeight="1">
      <c r="A4" s="16" t="str">
        <f>"243410022327"</f>
        <v>243410022327</v>
      </c>
      <c r="B4" s="9" t="str">
        <f t="shared" si="0"/>
        <v>34102301</v>
      </c>
      <c r="C4" s="7" t="s">
        <v>13</v>
      </c>
      <c r="D4" s="9" t="s">
        <v>12</v>
      </c>
      <c r="E4" s="17">
        <v>70.5</v>
      </c>
      <c r="F4" s="9">
        <v>84.5</v>
      </c>
      <c r="G4" s="9">
        <f t="shared" si="1"/>
        <v>78.9</v>
      </c>
      <c r="H4" s="9">
        <v>0</v>
      </c>
      <c r="I4" s="18">
        <f t="shared" si="2"/>
        <v>78.9</v>
      </c>
    </row>
    <row r="5" spans="1:9" ht="19.5" customHeight="1">
      <c r="A5" s="16" t="str">
        <f>"243410022313"</f>
        <v>243410022313</v>
      </c>
      <c r="B5" s="9" t="str">
        <f t="shared" si="0"/>
        <v>34102301</v>
      </c>
      <c r="C5" s="7" t="s">
        <v>13</v>
      </c>
      <c r="D5" s="9" t="s">
        <v>12</v>
      </c>
      <c r="E5" s="17">
        <v>85</v>
      </c>
      <c r="F5" s="9">
        <v>74</v>
      </c>
      <c r="G5" s="9">
        <f t="shared" si="1"/>
        <v>78.4</v>
      </c>
      <c r="H5" s="9">
        <v>0</v>
      </c>
      <c r="I5" s="18">
        <f t="shared" si="2"/>
        <v>78.4</v>
      </c>
    </row>
    <row r="6" spans="1:9" ht="19.5" customHeight="1">
      <c r="A6" s="16" t="str">
        <f>"243410022326"</f>
        <v>243410022326</v>
      </c>
      <c r="B6" s="9" t="str">
        <f t="shared" si="0"/>
        <v>34102301</v>
      </c>
      <c r="C6" s="7" t="s">
        <v>13</v>
      </c>
      <c r="D6" s="9" t="s">
        <v>12</v>
      </c>
      <c r="E6" s="17">
        <v>70</v>
      </c>
      <c r="F6" s="9">
        <v>83.5</v>
      </c>
      <c r="G6" s="9">
        <f t="shared" si="1"/>
        <v>78.1</v>
      </c>
      <c r="H6" s="9">
        <v>0</v>
      </c>
      <c r="I6" s="18">
        <f t="shared" si="2"/>
        <v>78.1</v>
      </c>
    </row>
    <row r="7" spans="1:9" ht="19.5" customHeight="1">
      <c r="A7" s="16" t="str">
        <f>"243410022315"</f>
        <v>243410022315</v>
      </c>
      <c r="B7" s="9" t="str">
        <f t="shared" si="0"/>
        <v>34102301</v>
      </c>
      <c r="C7" s="7" t="s">
        <v>13</v>
      </c>
      <c r="D7" s="9" t="s">
        <v>12</v>
      </c>
      <c r="E7" s="17">
        <v>63.5</v>
      </c>
      <c r="F7" s="9">
        <v>87</v>
      </c>
      <c r="G7" s="9">
        <f t="shared" si="1"/>
        <v>77.6</v>
      </c>
      <c r="H7" s="9">
        <v>0</v>
      </c>
      <c r="I7" s="18">
        <f t="shared" si="2"/>
        <v>77.6</v>
      </c>
    </row>
    <row r="8" spans="1:9" ht="19.5" customHeight="1">
      <c r="A8" s="16" t="str">
        <f>"243410022318"</f>
        <v>243410022318</v>
      </c>
      <c r="B8" s="9" t="str">
        <f t="shared" si="0"/>
        <v>34102301</v>
      </c>
      <c r="C8" s="7" t="s">
        <v>13</v>
      </c>
      <c r="D8" s="9" t="s">
        <v>12</v>
      </c>
      <c r="E8" s="17">
        <v>64.5</v>
      </c>
      <c r="F8" s="9">
        <v>83</v>
      </c>
      <c r="G8" s="9">
        <f t="shared" si="1"/>
        <v>75.6</v>
      </c>
      <c r="H8" s="9">
        <v>0</v>
      </c>
      <c r="I8" s="18">
        <f t="shared" si="2"/>
        <v>75.6</v>
      </c>
    </row>
    <row r="9" spans="1:9" ht="19.5" customHeight="1">
      <c r="A9" s="16" t="str">
        <f>"243410022310"</f>
        <v>243410022310</v>
      </c>
      <c r="B9" s="9" t="str">
        <f t="shared" si="0"/>
        <v>34102301</v>
      </c>
      <c r="C9" s="7" t="s">
        <v>13</v>
      </c>
      <c r="D9" s="9" t="s">
        <v>12</v>
      </c>
      <c r="E9" s="17">
        <v>71.5</v>
      </c>
      <c r="F9" s="9">
        <v>77</v>
      </c>
      <c r="G9" s="9">
        <f t="shared" si="1"/>
        <v>74.8</v>
      </c>
      <c r="H9" s="9">
        <v>0</v>
      </c>
      <c r="I9" s="18">
        <f t="shared" si="2"/>
        <v>74.8</v>
      </c>
    </row>
    <row r="10" spans="1:9" ht="19.5" customHeight="1">
      <c r="A10" s="16" t="str">
        <f>"243410022319"</f>
        <v>243410022319</v>
      </c>
      <c r="B10" s="9" t="str">
        <f t="shared" si="0"/>
        <v>34102301</v>
      </c>
      <c r="C10" s="7" t="s">
        <v>13</v>
      </c>
      <c r="D10" s="9" t="s">
        <v>12</v>
      </c>
      <c r="E10" s="17">
        <v>76.5</v>
      </c>
      <c r="F10" s="9">
        <v>73</v>
      </c>
      <c r="G10" s="9">
        <f t="shared" si="1"/>
        <v>74.4</v>
      </c>
      <c r="H10" s="9">
        <v>0</v>
      </c>
      <c r="I10" s="18">
        <f t="shared" si="2"/>
        <v>74.4</v>
      </c>
    </row>
    <row r="11" spans="1:9" ht="19.5" customHeight="1">
      <c r="A11" s="16" t="str">
        <f>"243410022325"</f>
        <v>243410022325</v>
      </c>
      <c r="B11" s="9" t="str">
        <f t="shared" si="0"/>
        <v>34102301</v>
      </c>
      <c r="C11" s="7" t="s">
        <v>13</v>
      </c>
      <c r="D11" s="9" t="s">
        <v>12</v>
      </c>
      <c r="E11" s="17">
        <v>66.5</v>
      </c>
      <c r="F11" s="9">
        <v>77</v>
      </c>
      <c r="G11" s="9">
        <f t="shared" si="1"/>
        <v>72.8</v>
      </c>
      <c r="H11" s="9">
        <v>0</v>
      </c>
      <c r="I11" s="18">
        <f t="shared" si="2"/>
        <v>72.8</v>
      </c>
    </row>
    <row r="12" spans="1:9" ht="19.5" customHeight="1">
      <c r="A12" s="16" t="str">
        <f>"243410022314"</f>
        <v>243410022314</v>
      </c>
      <c r="B12" s="9" t="str">
        <f t="shared" si="0"/>
        <v>34102301</v>
      </c>
      <c r="C12" s="7" t="s">
        <v>13</v>
      </c>
      <c r="D12" s="9" t="s">
        <v>12</v>
      </c>
      <c r="E12" s="17">
        <v>67.5</v>
      </c>
      <c r="F12" s="9">
        <v>76</v>
      </c>
      <c r="G12" s="9">
        <f t="shared" si="1"/>
        <v>72.6</v>
      </c>
      <c r="H12" s="9">
        <v>0</v>
      </c>
      <c r="I12" s="18">
        <f t="shared" si="2"/>
        <v>72.6</v>
      </c>
    </row>
    <row r="13" spans="1:9" ht="19.5" customHeight="1">
      <c r="A13" s="16" t="str">
        <f>"243410022324"</f>
        <v>243410022324</v>
      </c>
      <c r="B13" s="9" t="str">
        <f t="shared" si="0"/>
        <v>34102301</v>
      </c>
      <c r="C13" s="7" t="s">
        <v>13</v>
      </c>
      <c r="D13" s="9" t="s">
        <v>12</v>
      </c>
      <c r="E13" s="17">
        <v>67.5</v>
      </c>
      <c r="F13" s="9">
        <v>76</v>
      </c>
      <c r="G13" s="9">
        <f t="shared" si="1"/>
        <v>72.6</v>
      </c>
      <c r="H13" s="9">
        <v>0</v>
      </c>
      <c r="I13" s="18">
        <f t="shared" si="2"/>
        <v>72.6</v>
      </c>
    </row>
    <row r="14" spans="1:9" ht="19.5" customHeight="1">
      <c r="A14" s="16" t="str">
        <f>"243410022316"</f>
        <v>243410022316</v>
      </c>
      <c r="B14" s="9" t="str">
        <f t="shared" si="0"/>
        <v>34102301</v>
      </c>
      <c r="C14" s="7" t="s">
        <v>13</v>
      </c>
      <c r="D14" s="9" t="s">
        <v>12</v>
      </c>
      <c r="E14" s="17">
        <v>67.5</v>
      </c>
      <c r="F14" s="9">
        <v>73</v>
      </c>
      <c r="G14" s="9">
        <f t="shared" si="1"/>
        <v>70.8</v>
      </c>
      <c r="H14" s="9">
        <v>0</v>
      </c>
      <c r="I14" s="18">
        <f t="shared" si="2"/>
        <v>70.8</v>
      </c>
    </row>
    <row r="15" spans="1:9" ht="19.5" customHeight="1">
      <c r="A15" s="16" t="str">
        <f>"243410022309"</f>
        <v>243410022309</v>
      </c>
      <c r="B15" s="9" t="str">
        <f t="shared" si="0"/>
        <v>34102301</v>
      </c>
      <c r="C15" s="7" t="s">
        <v>13</v>
      </c>
      <c r="D15" s="9" t="s">
        <v>12</v>
      </c>
      <c r="E15" s="17">
        <v>60.5</v>
      </c>
      <c r="F15" s="9">
        <v>74.5</v>
      </c>
      <c r="G15" s="9">
        <f t="shared" si="1"/>
        <v>68.9</v>
      </c>
      <c r="H15" s="9">
        <v>0</v>
      </c>
      <c r="I15" s="18">
        <f t="shared" si="2"/>
        <v>68.9</v>
      </c>
    </row>
    <row r="16" spans="1:9" ht="19.5" customHeight="1">
      <c r="A16" s="16" t="str">
        <f>"243410022329"</f>
        <v>243410022329</v>
      </c>
      <c r="B16" s="9" t="str">
        <f t="shared" si="0"/>
        <v>34102301</v>
      </c>
      <c r="C16" s="7" t="s">
        <v>13</v>
      </c>
      <c r="D16" s="9" t="s">
        <v>12</v>
      </c>
      <c r="E16" s="17">
        <v>52.5</v>
      </c>
      <c r="F16" s="9">
        <v>75</v>
      </c>
      <c r="G16" s="9">
        <f t="shared" si="1"/>
        <v>66</v>
      </c>
      <c r="H16" s="9">
        <v>0</v>
      </c>
      <c r="I16" s="18">
        <f t="shared" si="2"/>
        <v>66</v>
      </c>
    </row>
    <row r="17" spans="1:9" ht="19.5" customHeight="1">
      <c r="A17" s="16" t="str">
        <f>"243410022322"</f>
        <v>243410022322</v>
      </c>
      <c r="B17" s="9" t="str">
        <f t="shared" si="0"/>
        <v>34102301</v>
      </c>
      <c r="C17" s="7" t="s">
        <v>13</v>
      </c>
      <c r="D17" s="9" t="s">
        <v>12</v>
      </c>
      <c r="E17" s="17">
        <v>62.5</v>
      </c>
      <c r="F17" s="9">
        <v>66.5</v>
      </c>
      <c r="G17" s="9">
        <f t="shared" si="1"/>
        <v>64.9</v>
      </c>
      <c r="H17" s="9">
        <v>0</v>
      </c>
      <c r="I17" s="18">
        <f t="shared" si="2"/>
        <v>64.9</v>
      </c>
    </row>
    <row r="18" spans="1:9" ht="19.5" customHeight="1">
      <c r="A18" s="16" t="str">
        <f>"243410022323"</f>
        <v>243410022323</v>
      </c>
      <c r="B18" s="9" t="str">
        <f t="shared" si="0"/>
        <v>34102301</v>
      </c>
      <c r="C18" s="7" t="s">
        <v>13</v>
      </c>
      <c r="D18" s="9" t="s">
        <v>12</v>
      </c>
      <c r="E18" s="17">
        <v>58.5</v>
      </c>
      <c r="F18" s="9">
        <v>68.5</v>
      </c>
      <c r="G18" s="9">
        <f t="shared" si="1"/>
        <v>64.5</v>
      </c>
      <c r="H18" s="9">
        <v>0</v>
      </c>
      <c r="I18" s="18">
        <f t="shared" si="2"/>
        <v>64.5</v>
      </c>
    </row>
    <row r="19" spans="1:9" ht="19.5" customHeight="1">
      <c r="A19" s="16" t="str">
        <f>"243410022311"</f>
        <v>243410022311</v>
      </c>
      <c r="B19" s="9" t="str">
        <f t="shared" si="0"/>
        <v>34102301</v>
      </c>
      <c r="C19" s="7" t="s">
        <v>13</v>
      </c>
      <c r="D19" s="9" t="s">
        <v>12</v>
      </c>
      <c r="E19" s="17">
        <v>61.5</v>
      </c>
      <c r="F19" s="9">
        <v>62.5</v>
      </c>
      <c r="G19" s="9">
        <f t="shared" si="1"/>
        <v>62.1</v>
      </c>
      <c r="H19" s="9">
        <v>0</v>
      </c>
      <c r="I19" s="18">
        <f t="shared" si="2"/>
        <v>62.1</v>
      </c>
    </row>
    <row r="20" spans="1:9" ht="19.5" customHeight="1">
      <c r="A20" s="16" t="str">
        <f>"243410022328"</f>
        <v>243410022328</v>
      </c>
      <c r="B20" s="9" t="str">
        <f t="shared" si="0"/>
        <v>34102301</v>
      </c>
      <c r="C20" s="7" t="s">
        <v>13</v>
      </c>
      <c r="D20" s="9" t="s">
        <v>12</v>
      </c>
      <c r="E20" s="17">
        <v>58</v>
      </c>
      <c r="F20" s="9">
        <v>62</v>
      </c>
      <c r="G20" s="9">
        <f t="shared" si="1"/>
        <v>60.4</v>
      </c>
      <c r="H20" s="9">
        <v>0</v>
      </c>
      <c r="I20" s="18">
        <f t="shared" si="2"/>
        <v>60.4</v>
      </c>
    </row>
    <row r="21" spans="1:9" ht="19.5" customHeight="1">
      <c r="A21" s="16" t="str">
        <f>"243410022321"</f>
        <v>243410022321</v>
      </c>
      <c r="B21" s="9" t="str">
        <f t="shared" si="0"/>
        <v>34102301</v>
      </c>
      <c r="C21" s="7" t="s">
        <v>13</v>
      </c>
      <c r="D21" s="9" t="s">
        <v>12</v>
      </c>
      <c r="E21" s="17">
        <v>54</v>
      </c>
      <c r="F21" s="9">
        <v>59.5</v>
      </c>
      <c r="G21" s="9">
        <f t="shared" si="1"/>
        <v>57.3</v>
      </c>
      <c r="H21" s="9">
        <v>0</v>
      </c>
      <c r="I21" s="18">
        <f t="shared" si="2"/>
        <v>57.3</v>
      </c>
    </row>
    <row r="22" spans="1:9" ht="19.5" customHeight="1">
      <c r="A22" s="16" t="str">
        <f>"243410022317"</f>
        <v>243410022317</v>
      </c>
      <c r="B22" s="9" t="str">
        <f t="shared" si="0"/>
        <v>34102301</v>
      </c>
      <c r="C22" s="7" t="s">
        <v>13</v>
      </c>
      <c r="D22" s="9" t="s">
        <v>12</v>
      </c>
      <c r="E22" s="17">
        <v>0</v>
      </c>
      <c r="F22" s="9">
        <v>0</v>
      </c>
      <c r="G22" s="9">
        <f t="shared" si="1"/>
        <v>0</v>
      </c>
      <c r="H22" s="9">
        <v>0</v>
      </c>
      <c r="I22" s="18">
        <f t="shared" si="2"/>
        <v>0</v>
      </c>
    </row>
    <row r="23" spans="1:9" ht="19.5" customHeight="1" thickBot="1">
      <c r="A23" s="19" t="str">
        <f>"243410022320"</f>
        <v>243410022320</v>
      </c>
      <c r="B23" s="20" t="str">
        <f t="shared" si="0"/>
        <v>34102301</v>
      </c>
      <c r="C23" s="8" t="s">
        <v>13</v>
      </c>
      <c r="D23" s="20" t="s">
        <v>12</v>
      </c>
      <c r="E23" s="21">
        <v>0</v>
      </c>
      <c r="F23" s="20">
        <v>0</v>
      </c>
      <c r="G23" s="20">
        <f t="shared" si="1"/>
        <v>0</v>
      </c>
      <c r="H23" s="20">
        <v>0</v>
      </c>
      <c r="I23" s="22">
        <f t="shared" si="2"/>
        <v>0</v>
      </c>
    </row>
    <row r="24" spans="1:9" ht="19.5" customHeight="1">
      <c r="A24" s="12" t="str">
        <f>"243410021715"</f>
        <v>243410021715</v>
      </c>
      <c r="B24" s="13" t="str">
        <f aca="true" t="shared" si="3" ref="B24:B32">"34102302"</f>
        <v>34102302</v>
      </c>
      <c r="C24" s="6" t="s">
        <v>13</v>
      </c>
      <c r="D24" s="13" t="s">
        <v>11</v>
      </c>
      <c r="E24" s="14">
        <v>70</v>
      </c>
      <c r="F24" s="13">
        <v>77.5</v>
      </c>
      <c r="G24" s="13">
        <f t="shared" si="1"/>
        <v>74.5</v>
      </c>
      <c r="H24" s="13">
        <v>0</v>
      </c>
      <c r="I24" s="15">
        <f t="shared" si="2"/>
        <v>74.5</v>
      </c>
    </row>
    <row r="25" spans="1:9" ht="19.5" customHeight="1">
      <c r="A25" s="16" t="str">
        <f>"243410021711"</f>
        <v>243410021711</v>
      </c>
      <c r="B25" s="9" t="str">
        <f t="shared" si="3"/>
        <v>34102302</v>
      </c>
      <c r="C25" s="7" t="s">
        <v>13</v>
      </c>
      <c r="D25" s="9" t="s">
        <v>11</v>
      </c>
      <c r="E25" s="17">
        <v>60</v>
      </c>
      <c r="F25" s="9">
        <v>73.5</v>
      </c>
      <c r="G25" s="9">
        <f t="shared" si="1"/>
        <v>68.1</v>
      </c>
      <c r="H25" s="9">
        <v>0</v>
      </c>
      <c r="I25" s="18">
        <f t="shared" si="2"/>
        <v>68.1</v>
      </c>
    </row>
    <row r="26" spans="1:9" ht="19.5" customHeight="1">
      <c r="A26" s="16" t="str">
        <f>"243410021718"</f>
        <v>243410021718</v>
      </c>
      <c r="B26" s="9" t="str">
        <f t="shared" si="3"/>
        <v>34102302</v>
      </c>
      <c r="C26" s="7" t="s">
        <v>13</v>
      </c>
      <c r="D26" s="9" t="s">
        <v>11</v>
      </c>
      <c r="E26" s="17">
        <v>67.5</v>
      </c>
      <c r="F26" s="9">
        <v>68</v>
      </c>
      <c r="G26" s="9">
        <f t="shared" si="1"/>
        <v>67.8</v>
      </c>
      <c r="H26" s="9">
        <v>0</v>
      </c>
      <c r="I26" s="18">
        <f t="shared" si="2"/>
        <v>67.8</v>
      </c>
    </row>
    <row r="27" spans="1:9" ht="19.5" customHeight="1">
      <c r="A27" s="24" t="str">
        <f>"243410021710"</f>
        <v>243410021710</v>
      </c>
      <c r="B27" s="11" t="str">
        <f t="shared" si="3"/>
        <v>34102302</v>
      </c>
      <c r="C27" s="10" t="s">
        <v>13</v>
      </c>
      <c r="D27" s="11" t="s">
        <v>11</v>
      </c>
      <c r="E27" s="23">
        <v>63</v>
      </c>
      <c r="F27" s="11">
        <v>69.5</v>
      </c>
      <c r="G27" s="11">
        <f t="shared" si="1"/>
        <v>66.9</v>
      </c>
      <c r="H27" s="9">
        <v>0</v>
      </c>
      <c r="I27" s="25">
        <f t="shared" si="2"/>
        <v>66.9</v>
      </c>
    </row>
    <row r="28" spans="1:9" ht="19.5" customHeight="1">
      <c r="A28" s="16" t="str">
        <f>"243410021712"</f>
        <v>243410021712</v>
      </c>
      <c r="B28" s="9" t="str">
        <f t="shared" si="3"/>
        <v>34102302</v>
      </c>
      <c r="C28" s="7" t="s">
        <v>13</v>
      </c>
      <c r="D28" s="9" t="s">
        <v>11</v>
      </c>
      <c r="E28" s="17">
        <v>58.5</v>
      </c>
      <c r="F28" s="9">
        <v>70</v>
      </c>
      <c r="G28" s="9">
        <f t="shared" si="1"/>
        <v>65.4</v>
      </c>
      <c r="H28" s="9">
        <v>0</v>
      </c>
      <c r="I28" s="18">
        <f t="shared" si="2"/>
        <v>65.4</v>
      </c>
    </row>
    <row r="29" spans="1:9" ht="19.5" customHeight="1">
      <c r="A29" s="16" t="str">
        <f>"243410021713"</f>
        <v>243410021713</v>
      </c>
      <c r="B29" s="9" t="str">
        <f t="shared" si="3"/>
        <v>34102302</v>
      </c>
      <c r="C29" s="7" t="s">
        <v>13</v>
      </c>
      <c r="D29" s="9" t="s">
        <v>11</v>
      </c>
      <c r="E29" s="17">
        <v>53.5</v>
      </c>
      <c r="F29" s="9">
        <v>72</v>
      </c>
      <c r="G29" s="9">
        <f t="shared" si="1"/>
        <v>64.6</v>
      </c>
      <c r="H29" s="9">
        <v>0</v>
      </c>
      <c r="I29" s="18">
        <f t="shared" si="2"/>
        <v>64.6</v>
      </c>
    </row>
    <row r="30" spans="1:9" ht="19.5" customHeight="1">
      <c r="A30" s="16" t="str">
        <f>"243410021714"</f>
        <v>243410021714</v>
      </c>
      <c r="B30" s="9" t="str">
        <f t="shared" si="3"/>
        <v>34102302</v>
      </c>
      <c r="C30" s="7" t="s">
        <v>13</v>
      </c>
      <c r="D30" s="9" t="s">
        <v>11</v>
      </c>
      <c r="E30" s="17">
        <v>0</v>
      </c>
      <c r="F30" s="9">
        <v>0</v>
      </c>
      <c r="G30" s="9">
        <f t="shared" si="1"/>
        <v>0</v>
      </c>
      <c r="H30" s="9">
        <v>0</v>
      </c>
      <c r="I30" s="18">
        <f t="shared" si="2"/>
        <v>0</v>
      </c>
    </row>
    <row r="31" spans="1:9" ht="19.5" customHeight="1">
      <c r="A31" s="16" t="str">
        <f>"243410021716"</f>
        <v>243410021716</v>
      </c>
      <c r="B31" s="9" t="str">
        <f t="shared" si="3"/>
        <v>34102302</v>
      </c>
      <c r="C31" s="7" t="s">
        <v>13</v>
      </c>
      <c r="D31" s="9" t="s">
        <v>11</v>
      </c>
      <c r="E31" s="17">
        <v>0</v>
      </c>
      <c r="F31" s="9">
        <v>0</v>
      </c>
      <c r="G31" s="9">
        <f t="shared" si="1"/>
        <v>0</v>
      </c>
      <c r="H31" s="9">
        <v>0</v>
      </c>
      <c r="I31" s="18">
        <f t="shared" si="2"/>
        <v>0</v>
      </c>
    </row>
    <row r="32" spans="1:9" ht="19.5" customHeight="1" thickBot="1">
      <c r="A32" s="19" t="str">
        <f>"243410021717"</f>
        <v>243410021717</v>
      </c>
      <c r="B32" s="20" t="str">
        <f t="shared" si="3"/>
        <v>34102302</v>
      </c>
      <c r="C32" s="8" t="s">
        <v>13</v>
      </c>
      <c r="D32" s="20" t="s">
        <v>11</v>
      </c>
      <c r="E32" s="21">
        <v>0</v>
      </c>
      <c r="F32" s="20">
        <v>0</v>
      </c>
      <c r="G32" s="20">
        <f t="shared" si="1"/>
        <v>0</v>
      </c>
      <c r="H32" s="20">
        <v>0</v>
      </c>
      <c r="I32" s="22">
        <f t="shared" si="2"/>
        <v>0</v>
      </c>
    </row>
    <row r="33" spans="1:9" ht="19.5" customHeight="1">
      <c r="A33" s="12" t="str">
        <f>"243410020329"</f>
        <v>243410020329</v>
      </c>
      <c r="B33" s="13" t="str">
        <f>"34102303"</f>
        <v>34102303</v>
      </c>
      <c r="C33" s="6" t="s">
        <v>13</v>
      </c>
      <c r="D33" s="13" t="s">
        <v>10</v>
      </c>
      <c r="E33" s="14">
        <v>83.5</v>
      </c>
      <c r="F33" s="13">
        <v>93.5</v>
      </c>
      <c r="G33" s="13">
        <f t="shared" si="1"/>
        <v>89.5</v>
      </c>
      <c r="H33" s="13">
        <v>0</v>
      </c>
      <c r="I33" s="15">
        <f t="shared" si="2"/>
        <v>89.5</v>
      </c>
    </row>
    <row r="34" spans="1:9" ht="19.5" customHeight="1">
      <c r="A34" s="16" t="str">
        <f>"243410020330"</f>
        <v>243410020330</v>
      </c>
      <c r="B34" s="9" t="str">
        <f>"34102303"</f>
        <v>34102303</v>
      </c>
      <c r="C34" s="7" t="s">
        <v>13</v>
      </c>
      <c r="D34" s="9" t="s">
        <v>10</v>
      </c>
      <c r="E34" s="17">
        <v>70</v>
      </c>
      <c r="F34" s="9">
        <v>91.5</v>
      </c>
      <c r="G34" s="9">
        <f t="shared" si="1"/>
        <v>82.9</v>
      </c>
      <c r="H34" s="9">
        <v>0</v>
      </c>
      <c r="I34" s="18">
        <f t="shared" si="2"/>
        <v>82.9</v>
      </c>
    </row>
    <row r="35" spans="1:9" ht="19.5" customHeight="1">
      <c r="A35" s="24" t="str">
        <f>"243410020327"</f>
        <v>243410020327</v>
      </c>
      <c r="B35" s="11" t="str">
        <f>"34102303"</f>
        <v>34102303</v>
      </c>
      <c r="C35" s="10" t="s">
        <v>13</v>
      </c>
      <c r="D35" s="11" t="s">
        <v>10</v>
      </c>
      <c r="E35" s="23">
        <v>0</v>
      </c>
      <c r="F35" s="11">
        <v>0</v>
      </c>
      <c r="G35" s="11">
        <f t="shared" si="1"/>
        <v>0</v>
      </c>
      <c r="H35" s="11">
        <v>0</v>
      </c>
      <c r="I35" s="25">
        <f t="shared" si="2"/>
        <v>0</v>
      </c>
    </row>
    <row r="36" spans="1:9" ht="19.5" customHeight="1" thickBot="1">
      <c r="A36" s="19" t="str">
        <f>"243410020328"</f>
        <v>243410020328</v>
      </c>
      <c r="B36" s="20" t="str">
        <f>"34102303"</f>
        <v>34102303</v>
      </c>
      <c r="C36" s="8" t="s">
        <v>13</v>
      </c>
      <c r="D36" s="20" t="s">
        <v>10</v>
      </c>
      <c r="E36" s="21">
        <v>0</v>
      </c>
      <c r="F36" s="20">
        <v>0</v>
      </c>
      <c r="G36" s="20">
        <f t="shared" si="1"/>
        <v>0</v>
      </c>
      <c r="H36" s="20">
        <v>0</v>
      </c>
      <c r="I36" s="22">
        <f t="shared" si="2"/>
        <v>0</v>
      </c>
    </row>
  </sheetData>
  <sheetProtection/>
  <mergeCells count="1">
    <mergeCell ref="A1:I1"/>
  </mergeCells>
  <conditionalFormatting sqref="A3:A36">
    <cfRule type="expression" priority="1" dxfId="0">
      <formula>AND(SUMPRODUCT(_xlfn.IFERROR(1*(($G$1:$G$65536&amp;"x")=(A3&amp;"x")),0))&gt;1,NOT(ISBLANK(A3)))</formula>
    </cfRule>
  </conditionalFormatting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2024-04-16T00:46:59Z</cp:lastPrinted>
  <dcterms:created xsi:type="dcterms:W3CDTF">2021-04-17T08:26:18Z</dcterms:created>
  <dcterms:modified xsi:type="dcterms:W3CDTF">2024-04-16T00:47:04Z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6163B77BF55D4356A1CAA5C6A38E045D</vt:lpwstr>
  </property>
  <property fmtid="{D5CDD505-2E9C-101B-9397-08002B2CF9AE}" pid="4" name="KSOProductBuildVer">
    <vt:lpwstr>2052-11.1.0.10463</vt:lpwstr>
  </property>
</Properties>
</file>