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武汉考点" sheetId="2" r:id="rId1"/>
  </sheets>
  <definedNames>
    <definedName name="_xlnm._FilterDatabase" localSheetId="0" hidden="1">武汉考点!$B$2:$E$256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<sst xmlns="http://schemas.openxmlformats.org/spreadsheetml/2006/main" count="514" uniqueCount="35">
  <si>
    <t>海口市美兰区2024年校园公开招聘教师工作
网上报名初审合格名单（武汉考点）</t>
  </si>
  <si>
    <t>招聘单位</t>
  </si>
  <si>
    <t>序号</t>
  </si>
  <si>
    <t>岗位名称</t>
  </si>
  <si>
    <t>姓名</t>
  </si>
  <si>
    <t>备注</t>
  </si>
  <si>
    <t>武汉考点</t>
  </si>
  <si>
    <t>中学语文-海口市第十中学</t>
  </si>
  <si>
    <t>中学英语-海口市第十中学</t>
  </si>
  <si>
    <t>中学物理-海口市第十中学</t>
  </si>
  <si>
    <t>中学思政-海口市第十中学</t>
  </si>
  <si>
    <t>中学历史-海口市第十中学</t>
  </si>
  <si>
    <t>中学美术-海口市第九中学海甸学校</t>
  </si>
  <si>
    <t>中学体育-海口市第九中学海甸学校</t>
  </si>
  <si>
    <t>中学体育-海口市第十中学</t>
  </si>
  <si>
    <t>中学心理健康-海口市第九中学海甸学校</t>
  </si>
  <si>
    <t>小学语文-海口市龙峰实验小学</t>
  </si>
  <si>
    <t>小学语文-海口市龙岐小学</t>
  </si>
  <si>
    <t>小学语文-海口市美苑小学</t>
  </si>
  <si>
    <t>小学数学-海口市龙峰实验小学</t>
  </si>
  <si>
    <t>小学数学-海口市龙岐小学</t>
  </si>
  <si>
    <t>小学数学-海口市美苑小学</t>
  </si>
  <si>
    <t>小学思政-海口市龙峰实验小学</t>
  </si>
  <si>
    <t>小学思政-海口市龙岐小学</t>
  </si>
  <si>
    <t>小学思政-海口市第二十八小学</t>
  </si>
  <si>
    <t>小学思政-海口市美苑小学</t>
  </si>
  <si>
    <t>小学美术-海口市龙峰实验小学</t>
  </si>
  <si>
    <t>小学美术-海口市龙岐小学</t>
  </si>
  <si>
    <t>小学美术-海口市第二十八小学</t>
  </si>
  <si>
    <t>小学音乐-海口市龙岐小学</t>
  </si>
  <si>
    <t>小学体育-海口市龙峰实验小学</t>
  </si>
  <si>
    <t>小学体育-海口市龙岐小学</t>
  </si>
  <si>
    <t>小学体育-海口市英才小学</t>
  </si>
  <si>
    <t>小学信息技术-海口市龙岐小学</t>
  </si>
  <si>
    <t>小学心理健康-海口市龙峰实验小学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</si>
</sst>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6"/>
  <sheetViews>
    <sheetView tabSelected="1" workbookViewId="0">
      <selection activeCell="K98" sqref="K98"/>
    </sheetView>
  </sheetViews>
  <sheetFormatPr defaultColWidth="9" defaultRowHeight="13.5" outlineLevelCol="4"/>
  <cols>
    <col min="1" max="1" width="9" style="2"/>
    <col min="2" max="2" width="9.06666666666667" style="3"/>
    <col min="3" max="3" width="36.375" customWidth="1"/>
    <col min="4" max="4" width="9" style="2"/>
  </cols>
  <sheetData>
    <row r="1" ht="60" customHeight="1" spans="1:5">
      <c r="A1" s="4" t="s">
        <v>0</v>
      </c>
      <c r="B1" s="5"/>
      <c r="C1" s="5"/>
      <c r="D1" s="5"/>
      <c r="E1" s="5"/>
    </row>
    <row r="2" s="1" customForma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pans="1:5">
      <c r="A3" s="8" t="s">
        <v>6</v>
      </c>
      <c r="B3" s="9">
        <v>1</v>
      </c>
      <c r="C3" s="10" t="s">
        <v>7</v>
      </c>
      <c r="D3" s="8" t="str">
        <f>"黎静琳"</f>
        <v>黎静琳</v>
      </c>
      <c r="E3" s="10"/>
    </row>
    <row r="4" spans="1:5">
      <c r="A4" s="8" t="s">
        <v>6</v>
      </c>
      <c r="B4" s="9">
        <v>2</v>
      </c>
      <c r="C4" s="10" t="s">
        <v>7</v>
      </c>
      <c r="D4" s="8" t="str">
        <f>"黄素淋"</f>
        <v>黄素淋</v>
      </c>
      <c r="E4" s="10"/>
    </row>
    <row r="5" spans="1:5">
      <c r="A5" s="8" t="s">
        <v>6</v>
      </c>
      <c r="B5" s="9">
        <v>3</v>
      </c>
      <c r="C5" s="10" t="s">
        <v>7</v>
      </c>
      <c r="D5" s="8" t="str">
        <f>"曾茹萍"</f>
        <v>曾茹萍</v>
      </c>
      <c r="E5" s="10"/>
    </row>
    <row r="6" spans="1:5">
      <c r="A6" s="8" t="s">
        <v>6</v>
      </c>
      <c r="B6" s="9">
        <v>4</v>
      </c>
      <c r="C6" s="10" t="s">
        <v>7</v>
      </c>
      <c r="D6" s="8" t="str">
        <f>"麦思华"</f>
        <v>麦思华</v>
      </c>
      <c r="E6" s="10"/>
    </row>
    <row r="7" spans="1:5">
      <c r="A7" s="8" t="s">
        <v>6</v>
      </c>
      <c r="B7" s="9">
        <v>5</v>
      </c>
      <c r="C7" s="10" t="s">
        <v>7</v>
      </c>
      <c r="D7" s="8" t="str">
        <f>"周美妮"</f>
        <v>周美妮</v>
      </c>
      <c r="E7" s="10"/>
    </row>
    <row r="8" spans="1:5">
      <c r="A8" s="8" t="s">
        <v>6</v>
      </c>
      <c r="B8" s="9">
        <v>6</v>
      </c>
      <c r="C8" s="10" t="s">
        <v>7</v>
      </c>
      <c r="D8" s="8" t="str">
        <f>"查小雨"</f>
        <v>查小雨</v>
      </c>
      <c r="E8" s="10"/>
    </row>
    <row r="9" spans="1:5">
      <c r="A9" s="8" t="s">
        <v>6</v>
      </c>
      <c r="B9" s="9">
        <v>7</v>
      </c>
      <c r="C9" s="10" t="s">
        <v>7</v>
      </c>
      <c r="D9" s="8" t="str">
        <f>"刘依暄"</f>
        <v>刘依暄</v>
      </c>
      <c r="E9" s="10"/>
    </row>
    <row r="10" spans="1:5">
      <c r="A10" s="8" t="s">
        <v>6</v>
      </c>
      <c r="B10" s="9">
        <v>8</v>
      </c>
      <c r="C10" s="10" t="s">
        <v>7</v>
      </c>
      <c r="D10" s="8" t="str">
        <f>"罗嘉仪"</f>
        <v>罗嘉仪</v>
      </c>
      <c r="E10" s="10"/>
    </row>
    <row r="11" spans="1:5">
      <c r="A11" s="8" t="s">
        <v>6</v>
      </c>
      <c r="B11" s="9">
        <v>9</v>
      </c>
      <c r="C11" s="10" t="s">
        <v>7</v>
      </c>
      <c r="D11" s="8" t="str">
        <f>"王子扬"</f>
        <v>王子扬</v>
      </c>
      <c r="E11" s="10"/>
    </row>
    <row r="12" spans="1:5">
      <c r="A12" s="8" t="s">
        <v>6</v>
      </c>
      <c r="B12" s="9">
        <v>10</v>
      </c>
      <c r="C12" s="10" t="s">
        <v>7</v>
      </c>
      <c r="D12" s="8" t="str">
        <f>"莫溶溶"</f>
        <v>莫溶溶</v>
      </c>
      <c r="E12" s="10"/>
    </row>
    <row r="13" spans="1:5">
      <c r="A13" s="8" t="s">
        <v>6</v>
      </c>
      <c r="B13" s="9">
        <v>11</v>
      </c>
      <c r="C13" s="10" t="s">
        <v>7</v>
      </c>
      <c r="D13" s="8" t="str">
        <f>"朱姿蓉"</f>
        <v>朱姿蓉</v>
      </c>
      <c r="E13" s="10"/>
    </row>
    <row r="14" spans="1:5">
      <c r="A14" s="8" t="s">
        <v>6</v>
      </c>
      <c r="B14" s="9">
        <v>12</v>
      </c>
      <c r="C14" s="10" t="s">
        <v>7</v>
      </c>
      <c r="D14" s="8" t="str">
        <f>"李渊远"</f>
        <v>李渊远</v>
      </c>
      <c r="E14" s="10"/>
    </row>
    <row r="15" spans="1:5">
      <c r="A15" s="8" t="s">
        <v>6</v>
      </c>
      <c r="B15" s="9">
        <v>13</v>
      </c>
      <c r="C15" s="10" t="s">
        <v>7</v>
      </c>
      <c r="D15" s="8" t="str">
        <f>"刘欣华"</f>
        <v>刘欣华</v>
      </c>
      <c r="E15" s="10"/>
    </row>
    <row r="16" spans="1:5">
      <c r="A16" s="8" t="s">
        <v>6</v>
      </c>
      <c r="B16" s="9">
        <v>14</v>
      </c>
      <c r="C16" s="10" t="s">
        <v>7</v>
      </c>
      <c r="D16" s="8" t="str">
        <f>"梁美玲"</f>
        <v>梁美玲</v>
      </c>
      <c r="E16" s="10"/>
    </row>
    <row r="17" spans="1:5">
      <c r="A17" s="8" t="s">
        <v>6</v>
      </c>
      <c r="B17" s="9">
        <v>15</v>
      </c>
      <c r="C17" s="10" t="s">
        <v>8</v>
      </c>
      <c r="D17" s="8" t="str">
        <f>"黄恋霜"</f>
        <v>黄恋霜</v>
      </c>
      <c r="E17" s="10"/>
    </row>
    <row r="18" spans="1:5">
      <c r="A18" s="8" t="s">
        <v>6</v>
      </c>
      <c r="B18" s="9">
        <v>16</v>
      </c>
      <c r="C18" s="10" t="s">
        <v>8</v>
      </c>
      <c r="D18" s="8" t="str">
        <f>"黎子冰"</f>
        <v>黎子冰</v>
      </c>
      <c r="E18" s="10"/>
    </row>
    <row r="19" spans="1:5">
      <c r="A19" s="8" t="s">
        <v>6</v>
      </c>
      <c r="B19" s="9">
        <v>17</v>
      </c>
      <c r="C19" s="10" t="s">
        <v>8</v>
      </c>
      <c r="D19" s="8" t="str">
        <f>"云心玥"</f>
        <v>云心玥</v>
      </c>
      <c r="E19" s="10"/>
    </row>
    <row r="20" spans="1:5">
      <c r="A20" s="8" t="s">
        <v>6</v>
      </c>
      <c r="B20" s="9">
        <v>18</v>
      </c>
      <c r="C20" s="10" t="s">
        <v>8</v>
      </c>
      <c r="D20" s="8" t="str">
        <f>"冷依萍"</f>
        <v>冷依萍</v>
      </c>
      <c r="E20" s="10"/>
    </row>
    <row r="21" spans="1:5">
      <c r="A21" s="8" t="s">
        <v>6</v>
      </c>
      <c r="B21" s="9">
        <v>19</v>
      </c>
      <c r="C21" s="10" t="s">
        <v>8</v>
      </c>
      <c r="D21" s="8" t="str">
        <f>"陈美晨"</f>
        <v>陈美晨</v>
      </c>
      <c r="E21" s="10"/>
    </row>
    <row r="22" spans="1:5">
      <c r="A22" s="8" t="s">
        <v>6</v>
      </c>
      <c r="B22" s="9">
        <v>20</v>
      </c>
      <c r="C22" s="10" t="s">
        <v>8</v>
      </c>
      <c r="D22" s="8" t="str">
        <f>"符永丽"</f>
        <v>符永丽</v>
      </c>
      <c r="E22" s="10"/>
    </row>
    <row r="23" spans="1:5">
      <c r="A23" s="8" t="s">
        <v>6</v>
      </c>
      <c r="B23" s="9">
        <v>21</v>
      </c>
      <c r="C23" s="10" t="s">
        <v>9</v>
      </c>
      <c r="D23" s="8" t="str">
        <f>"杨傲"</f>
        <v>杨傲</v>
      </c>
      <c r="E23" s="10"/>
    </row>
    <row r="24" spans="1:5">
      <c r="A24" s="8" t="s">
        <v>6</v>
      </c>
      <c r="B24" s="9">
        <v>22</v>
      </c>
      <c r="C24" s="10" t="s">
        <v>9</v>
      </c>
      <c r="D24" s="8" t="str">
        <f>"周庆祥"</f>
        <v>周庆祥</v>
      </c>
      <c r="E24" s="10"/>
    </row>
    <row r="25" spans="1:5">
      <c r="A25" s="8" t="s">
        <v>6</v>
      </c>
      <c r="B25" s="9">
        <v>23</v>
      </c>
      <c r="C25" s="10" t="s">
        <v>9</v>
      </c>
      <c r="D25" s="8" t="str">
        <f>"陈湘"</f>
        <v>陈湘</v>
      </c>
      <c r="E25" s="10"/>
    </row>
    <row r="26" spans="1:5">
      <c r="A26" s="8" t="s">
        <v>6</v>
      </c>
      <c r="B26" s="9">
        <v>24</v>
      </c>
      <c r="C26" s="10" t="s">
        <v>9</v>
      </c>
      <c r="D26" s="8" t="str">
        <f>"许明月"</f>
        <v>许明月</v>
      </c>
      <c r="E26" s="10"/>
    </row>
    <row r="27" spans="1:5">
      <c r="A27" s="8" t="s">
        <v>6</v>
      </c>
      <c r="B27" s="9">
        <v>25</v>
      </c>
      <c r="C27" s="10" t="s">
        <v>9</v>
      </c>
      <c r="D27" s="8" t="str">
        <f>"朱珏莹"</f>
        <v>朱珏莹</v>
      </c>
      <c r="E27" s="10"/>
    </row>
    <row r="28" spans="1:5">
      <c r="A28" s="8" t="s">
        <v>6</v>
      </c>
      <c r="B28" s="9">
        <v>26</v>
      </c>
      <c r="C28" s="10" t="s">
        <v>9</v>
      </c>
      <c r="D28" s="8" t="str">
        <f>"陈文婧"</f>
        <v>陈文婧</v>
      </c>
      <c r="E28" s="10"/>
    </row>
    <row r="29" spans="1:5">
      <c r="A29" s="8" t="s">
        <v>6</v>
      </c>
      <c r="B29" s="9">
        <v>27</v>
      </c>
      <c r="C29" s="10" t="s">
        <v>9</v>
      </c>
      <c r="D29" s="8" t="str">
        <f>"鄞嘉"</f>
        <v>鄞嘉</v>
      </c>
      <c r="E29" s="10"/>
    </row>
    <row r="30" spans="1:5">
      <c r="A30" s="8" t="s">
        <v>6</v>
      </c>
      <c r="B30" s="9">
        <v>28</v>
      </c>
      <c r="C30" s="10" t="s">
        <v>9</v>
      </c>
      <c r="D30" s="8" t="str">
        <f>"冯珑哲"</f>
        <v>冯珑哲</v>
      </c>
      <c r="E30" s="10"/>
    </row>
    <row r="31" spans="1:5">
      <c r="A31" s="8" t="s">
        <v>6</v>
      </c>
      <c r="B31" s="9">
        <v>29</v>
      </c>
      <c r="C31" s="10" t="s">
        <v>9</v>
      </c>
      <c r="D31" s="8" t="str">
        <f>"王佳程"</f>
        <v>王佳程</v>
      </c>
      <c r="E31" s="10"/>
    </row>
    <row r="32" spans="1:5">
      <c r="A32" s="8" t="s">
        <v>6</v>
      </c>
      <c r="B32" s="9">
        <v>30</v>
      </c>
      <c r="C32" s="10" t="s">
        <v>9</v>
      </c>
      <c r="D32" s="8" t="str">
        <f>"黄乔恋"</f>
        <v>黄乔恋</v>
      </c>
      <c r="E32" s="10"/>
    </row>
    <row r="33" spans="1:5">
      <c r="A33" s="8" t="s">
        <v>6</v>
      </c>
      <c r="B33" s="9">
        <v>31</v>
      </c>
      <c r="C33" s="10" t="s">
        <v>10</v>
      </c>
      <c r="D33" s="8" t="str">
        <f>"文家慧"</f>
        <v>文家慧</v>
      </c>
      <c r="E33" s="10"/>
    </row>
    <row r="34" spans="1:5">
      <c r="A34" s="8" t="s">
        <v>6</v>
      </c>
      <c r="B34" s="9">
        <v>32</v>
      </c>
      <c r="C34" s="10" t="s">
        <v>10</v>
      </c>
      <c r="D34" s="8" t="str">
        <f>"王梓"</f>
        <v>王梓</v>
      </c>
      <c r="E34" s="10"/>
    </row>
    <row r="35" spans="1:5">
      <c r="A35" s="8" t="s">
        <v>6</v>
      </c>
      <c r="B35" s="9">
        <v>33</v>
      </c>
      <c r="C35" s="10" t="s">
        <v>10</v>
      </c>
      <c r="D35" s="8" t="str">
        <f>"黎芮如"</f>
        <v>黎芮如</v>
      </c>
      <c r="E35" s="10"/>
    </row>
    <row r="36" spans="1:5">
      <c r="A36" s="8" t="s">
        <v>6</v>
      </c>
      <c r="B36" s="9">
        <v>34</v>
      </c>
      <c r="C36" s="10" t="s">
        <v>10</v>
      </c>
      <c r="D36" s="8" t="str">
        <f>"吴体倩"</f>
        <v>吴体倩</v>
      </c>
      <c r="E36" s="10"/>
    </row>
    <row r="37" spans="1:5">
      <c r="A37" s="8" t="s">
        <v>6</v>
      </c>
      <c r="B37" s="9">
        <v>35</v>
      </c>
      <c r="C37" s="10" t="s">
        <v>10</v>
      </c>
      <c r="D37" s="8" t="str">
        <f>"温海樱"</f>
        <v>温海樱</v>
      </c>
      <c r="E37" s="10"/>
    </row>
    <row r="38" spans="1:5">
      <c r="A38" s="8" t="s">
        <v>6</v>
      </c>
      <c r="B38" s="9">
        <v>36</v>
      </c>
      <c r="C38" s="10" t="s">
        <v>10</v>
      </c>
      <c r="D38" s="8" t="str">
        <f>"韩泽"</f>
        <v>韩泽</v>
      </c>
      <c r="E38" s="10"/>
    </row>
    <row r="39" spans="1:5">
      <c r="A39" s="8" t="s">
        <v>6</v>
      </c>
      <c r="B39" s="9">
        <v>37</v>
      </c>
      <c r="C39" s="10" t="s">
        <v>10</v>
      </c>
      <c r="D39" s="8" t="str">
        <f>"蔡圣平"</f>
        <v>蔡圣平</v>
      </c>
      <c r="E39" s="10"/>
    </row>
    <row r="40" spans="1:5">
      <c r="A40" s="8" t="s">
        <v>6</v>
      </c>
      <c r="B40" s="9">
        <v>38</v>
      </c>
      <c r="C40" s="10" t="s">
        <v>10</v>
      </c>
      <c r="D40" s="8" t="str">
        <f>"肖杏"</f>
        <v>肖杏</v>
      </c>
      <c r="E40" s="10"/>
    </row>
    <row r="41" spans="1:5">
      <c r="A41" s="8" t="s">
        <v>6</v>
      </c>
      <c r="B41" s="9">
        <v>39</v>
      </c>
      <c r="C41" s="10" t="s">
        <v>10</v>
      </c>
      <c r="D41" s="8" t="str">
        <f>"王璐"</f>
        <v>王璐</v>
      </c>
      <c r="E41" s="10"/>
    </row>
    <row r="42" spans="1:5">
      <c r="A42" s="8" t="s">
        <v>6</v>
      </c>
      <c r="B42" s="9">
        <v>40</v>
      </c>
      <c r="C42" s="10" t="s">
        <v>10</v>
      </c>
      <c r="D42" s="8" t="str">
        <f>"茶萌"</f>
        <v>茶萌</v>
      </c>
      <c r="E42" s="10"/>
    </row>
    <row r="43" spans="1:5">
      <c r="A43" s="8" t="s">
        <v>6</v>
      </c>
      <c r="B43" s="9">
        <v>41</v>
      </c>
      <c r="C43" s="10" t="s">
        <v>10</v>
      </c>
      <c r="D43" s="8" t="str">
        <f>"符娜娜"</f>
        <v>符娜娜</v>
      </c>
      <c r="E43" s="10"/>
    </row>
    <row r="44" spans="1:5">
      <c r="A44" s="8" t="s">
        <v>6</v>
      </c>
      <c r="B44" s="9">
        <v>42</v>
      </c>
      <c r="C44" s="10" t="s">
        <v>10</v>
      </c>
      <c r="D44" s="8" t="str">
        <f>"王燕兰"</f>
        <v>王燕兰</v>
      </c>
      <c r="E44" s="10"/>
    </row>
    <row r="45" spans="1:5">
      <c r="A45" s="8" t="s">
        <v>6</v>
      </c>
      <c r="B45" s="9">
        <v>43</v>
      </c>
      <c r="C45" s="10" t="s">
        <v>10</v>
      </c>
      <c r="D45" s="8" t="str">
        <f>"王一金"</f>
        <v>王一金</v>
      </c>
      <c r="E45" s="10"/>
    </row>
    <row r="46" spans="1:5">
      <c r="A46" s="8" t="s">
        <v>6</v>
      </c>
      <c r="B46" s="9">
        <v>44</v>
      </c>
      <c r="C46" s="10" t="s">
        <v>11</v>
      </c>
      <c r="D46" s="8" t="str">
        <f>"冯颖"</f>
        <v>冯颖</v>
      </c>
      <c r="E46" s="10"/>
    </row>
    <row r="47" spans="1:5">
      <c r="A47" s="8" t="s">
        <v>6</v>
      </c>
      <c r="B47" s="9">
        <v>45</v>
      </c>
      <c r="C47" s="10" t="s">
        <v>11</v>
      </c>
      <c r="D47" s="8" t="str">
        <f>"陈娜"</f>
        <v>陈娜</v>
      </c>
      <c r="E47" s="10"/>
    </row>
    <row r="48" spans="1:5">
      <c r="A48" s="8" t="s">
        <v>6</v>
      </c>
      <c r="B48" s="9">
        <v>46</v>
      </c>
      <c r="C48" s="10" t="s">
        <v>11</v>
      </c>
      <c r="D48" s="8" t="str">
        <f>"舒路"</f>
        <v>舒路</v>
      </c>
      <c r="E48" s="10"/>
    </row>
    <row r="49" spans="1:5">
      <c r="A49" s="8" t="s">
        <v>6</v>
      </c>
      <c r="B49" s="9">
        <v>47</v>
      </c>
      <c r="C49" s="10" t="s">
        <v>11</v>
      </c>
      <c r="D49" s="8" t="str">
        <f>"黄庆馨"</f>
        <v>黄庆馨</v>
      </c>
      <c r="E49" s="10"/>
    </row>
    <row r="50" spans="1:5">
      <c r="A50" s="8" t="s">
        <v>6</v>
      </c>
      <c r="B50" s="9">
        <v>48</v>
      </c>
      <c r="C50" s="10" t="s">
        <v>11</v>
      </c>
      <c r="D50" s="8" t="str">
        <f>"陈虹好"</f>
        <v>陈虹好</v>
      </c>
      <c r="E50" s="10"/>
    </row>
    <row r="51" spans="1:5">
      <c r="A51" s="8" t="s">
        <v>6</v>
      </c>
      <c r="B51" s="9">
        <v>49</v>
      </c>
      <c r="C51" s="10" t="s">
        <v>11</v>
      </c>
      <c r="D51" s="8" t="str">
        <f>"许春绚"</f>
        <v>许春绚</v>
      </c>
      <c r="E51" s="10"/>
    </row>
    <row r="52" spans="1:5">
      <c r="A52" s="8" t="s">
        <v>6</v>
      </c>
      <c r="B52" s="9">
        <v>50</v>
      </c>
      <c r="C52" s="10" t="s">
        <v>11</v>
      </c>
      <c r="D52" s="8" t="str">
        <f>"邓万丽"</f>
        <v>邓万丽</v>
      </c>
      <c r="E52" s="10"/>
    </row>
    <row r="53" spans="1:5">
      <c r="A53" s="8" t="s">
        <v>6</v>
      </c>
      <c r="B53" s="9">
        <v>51</v>
      </c>
      <c r="C53" s="10" t="s">
        <v>11</v>
      </c>
      <c r="D53" s="8" t="str">
        <f>"李丽南"</f>
        <v>李丽南</v>
      </c>
      <c r="E53" s="10"/>
    </row>
    <row r="54" spans="1:5">
      <c r="A54" s="8" t="s">
        <v>6</v>
      </c>
      <c r="B54" s="9">
        <v>52</v>
      </c>
      <c r="C54" s="10" t="s">
        <v>11</v>
      </c>
      <c r="D54" s="8" t="str">
        <f>"邝文蔚"</f>
        <v>邝文蔚</v>
      </c>
      <c r="E54" s="10"/>
    </row>
    <row r="55" spans="1:5">
      <c r="A55" s="8" t="s">
        <v>6</v>
      </c>
      <c r="B55" s="9">
        <v>53</v>
      </c>
      <c r="C55" s="10" t="s">
        <v>11</v>
      </c>
      <c r="D55" s="8" t="str">
        <f>"方如咪"</f>
        <v>方如咪</v>
      </c>
      <c r="E55" s="10"/>
    </row>
    <row r="56" spans="1:5">
      <c r="A56" s="8" t="s">
        <v>6</v>
      </c>
      <c r="B56" s="9">
        <v>54</v>
      </c>
      <c r="C56" s="10" t="s">
        <v>11</v>
      </c>
      <c r="D56" s="8" t="str">
        <f>"梁雨名"</f>
        <v>梁雨名</v>
      </c>
      <c r="E56" s="10"/>
    </row>
    <row r="57" spans="1:5">
      <c r="A57" s="8" t="s">
        <v>6</v>
      </c>
      <c r="B57" s="9">
        <v>55</v>
      </c>
      <c r="C57" s="10" t="s">
        <v>11</v>
      </c>
      <c r="D57" s="8" t="str">
        <f>"董柠柠"</f>
        <v>董柠柠</v>
      </c>
      <c r="E57" s="10"/>
    </row>
    <row r="58" spans="1:5">
      <c r="A58" s="8" t="s">
        <v>6</v>
      </c>
      <c r="B58" s="9">
        <v>56</v>
      </c>
      <c r="C58" s="10" t="s">
        <v>11</v>
      </c>
      <c r="D58" s="8" t="str">
        <f>"刘雅兰"</f>
        <v>刘雅兰</v>
      </c>
      <c r="E58" s="10"/>
    </row>
    <row r="59" spans="1:5">
      <c r="A59" s="8" t="s">
        <v>6</v>
      </c>
      <c r="B59" s="9">
        <v>57</v>
      </c>
      <c r="C59" s="10" t="s">
        <v>11</v>
      </c>
      <c r="D59" s="8" t="str">
        <f>"张杰"</f>
        <v>张杰</v>
      </c>
      <c r="E59" s="10"/>
    </row>
    <row r="60" spans="1:5">
      <c r="A60" s="8" t="s">
        <v>6</v>
      </c>
      <c r="B60" s="9">
        <v>58</v>
      </c>
      <c r="C60" s="10" t="s">
        <v>11</v>
      </c>
      <c r="D60" s="8" t="str">
        <f>"郑宏"</f>
        <v>郑宏</v>
      </c>
      <c r="E60" s="10"/>
    </row>
    <row r="61" spans="1:5">
      <c r="A61" s="8" t="s">
        <v>6</v>
      </c>
      <c r="B61" s="9">
        <v>59</v>
      </c>
      <c r="C61" s="10" t="s">
        <v>11</v>
      </c>
      <c r="D61" s="8" t="str">
        <f>"余蕙妍"</f>
        <v>余蕙妍</v>
      </c>
      <c r="E61" s="10"/>
    </row>
    <row r="62" spans="1:5">
      <c r="A62" s="8" t="s">
        <v>6</v>
      </c>
      <c r="B62" s="9">
        <v>60</v>
      </c>
      <c r="C62" s="10" t="s">
        <v>11</v>
      </c>
      <c r="D62" s="8" t="str">
        <f>"杨振宇"</f>
        <v>杨振宇</v>
      </c>
      <c r="E62" s="10"/>
    </row>
    <row r="63" spans="1:5">
      <c r="A63" s="8" t="s">
        <v>6</v>
      </c>
      <c r="B63" s="9">
        <v>61</v>
      </c>
      <c r="C63" s="10" t="s">
        <v>11</v>
      </c>
      <c r="D63" s="8" t="str">
        <f>"吴俐"</f>
        <v>吴俐</v>
      </c>
      <c r="E63" s="10"/>
    </row>
    <row r="64" spans="1:5">
      <c r="A64" s="8" t="s">
        <v>6</v>
      </c>
      <c r="B64" s="9">
        <v>62</v>
      </c>
      <c r="C64" s="10" t="s">
        <v>11</v>
      </c>
      <c r="D64" s="8" t="str">
        <f>"李梓睿"</f>
        <v>李梓睿</v>
      </c>
      <c r="E64" s="10"/>
    </row>
    <row r="65" spans="1:5">
      <c r="A65" s="8" t="s">
        <v>6</v>
      </c>
      <c r="B65" s="9">
        <v>63</v>
      </c>
      <c r="C65" s="10" t="s">
        <v>11</v>
      </c>
      <c r="D65" s="8" t="str">
        <f>"魏玉清"</f>
        <v>魏玉清</v>
      </c>
      <c r="E65" s="10"/>
    </row>
    <row r="66" spans="1:5">
      <c r="A66" s="8" t="s">
        <v>6</v>
      </c>
      <c r="B66" s="9">
        <v>64</v>
      </c>
      <c r="C66" s="10" t="s">
        <v>11</v>
      </c>
      <c r="D66" s="8" t="str">
        <f>"姜莹"</f>
        <v>姜莹</v>
      </c>
      <c r="E66" s="10"/>
    </row>
    <row r="67" spans="1:5">
      <c r="A67" s="8" t="s">
        <v>6</v>
      </c>
      <c r="B67" s="9">
        <v>65</v>
      </c>
      <c r="C67" s="10" t="s">
        <v>11</v>
      </c>
      <c r="D67" s="8" t="str">
        <f>"吴海彬"</f>
        <v>吴海彬</v>
      </c>
      <c r="E67" s="10"/>
    </row>
    <row r="68" spans="1:5">
      <c r="A68" s="8" t="s">
        <v>6</v>
      </c>
      <c r="B68" s="9">
        <v>66</v>
      </c>
      <c r="C68" s="10" t="s">
        <v>11</v>
      </c>
      <c r="D68" s="8" t="str">
        <f>"吴昱昊"</f>
        <v>吴昱昊</v>
      </c>
      <c r="E68" s="10"/>
    </row>
    <row r="69" spans="1:5">
      <c r="A69" s="8" t="s">
        <v>6</v>
      </c>
      <c r="B69" s="9">
        <v>67</v>
      </c>
      <c r="C69" s="10" t="s">
        <v>12</v>
      </c>
      <c r="D69" s="8" t="str">
        <f>"杨佳妍"</f>
        <v>杨佳妍</v>
      </c>
      <c r="E69" s="10"/>
    </row>
    <row r="70" spans="1:5">
      <c r="A70" s="8" t="s">
        <v>6</v>
      </c>
      <c r="B70" s="9">
        <v>68</v>
      </c>
      <c r="C70" s="10" t="s">
        <v>12</v>
      </c>
      <c r="D70" s="8" t="str">
        <f>"丁昕"</f>
        <v>丁昕</v>
      </c>
      <c r="E70" s="10"/>
    </row>
    <row r="71" spans="1:5">
      <c r="A71" s="8" t="s">
        <v>6</v>
      </c>
      <c r="B71" s="9">
        <v>69</v>
      </c>
      <c r="C71" s="10" t="s">
        <v>12</v>
      </c>
      <c r="D71" s="8" t="str">
        <f>"李娇"</f>
        <v>李娇</v>
      </c>
      <c r="E71" s="10"/>
    </row>
    <row r="72" spans="1:5">
      <c r="A72" s="8" t="s">
        <v>6</v>
      </c>
      <c r="B72" s="9">
        <v>70</v>
      </c>
      <c r="C72" s="10" t="s">
        <v>12</v>
      </c>
      <c r="D72" s="8" t="str">
        <f>"陈彦洁"</f>
        <v>陈彦洁</v>
      </c>
      <c r="E72" s="10"/>
    </row>
    <row r="73" spans="1:5">
      <c r="A73" s="8" t="s">
        <v>6</v>
      </c>
      <c r="B73" s="9">
        <v>71</v>
      </c>
      <c r="C73" s="10" t="s">
        <v>12</v>
      </c>
      <c r="D73" s="8" t="str">
        <f>"葛旋"</f>
        <v>葛旋</v>
      </c>
      <c r="E73" s="10"/>
    </row>
    <row r="74" spans="1:5">
      <c r="A74" s="8" t="s">
        <v>6</v>
      </c>
      <c r="B74" s="9">
        <v>72</v>
      </c>
      <c r="C74" s="10" t="s">
        <v>12</v>
      </c>
      <c r="D74" s="8" t="str">
        <f>"代萍"</f>
        <v>代萍</v>
      </c>
      <c r="E74" s="10"/>
    </row>
    <row r="75" spans="1:5">
      <c r="A75" s="8" t="s">
        <v>6</v>
      </c>
      <c r="B75" s="9">
        <v>73</v>
      </c>
      <c r="C75" s="10" t="s">
        <v>12</v>
      </c>
      <c r="D75" s="8" t="str">
        <f>"赵思源"</f>
        <v>赵思源</v>
      </c>
      <c r="E75" s="10"/>
    </row>
    <row r="76" spans="1:5">
      <c r="A76" s="8" t="s">
        <v>6</v>
      </c>
      <c r="B76" s="9">
        <v>74</v>
      </c>
      <c r="C76" s="10" t="s">
        <v>12</v>
      </c>
      <c r="D76" s="8" t="str">
        <f>"牛喜洋"</f>
        <v>牛喜洋</v>
      </c>
      <c r="E76" s="10"/>
    </row>
    <row r="77" spans="1:5">
      <c r="A77" s="8" t="s">
        <v>6</v>
      </c>
      <c r="B77" s="9">
        <v>75</v>
      </c>
      <c r="C77" s="10" t="s">
        <v>12</v>
      </c>
      <c r="D77" s="8" t="str">
        <f>"丁兰冠"</f>
        <v>丁兰冠</v>
      </c>
      <c r="E77" s="10"/>
    </row>
    <row r="78" spans="1:5">
      <c r="A78" s="8" t="s">
        <v>6</v>
      </c>
      <c r="B78" s="9">
        <v>76</v>
      </c>
      <c r="C78" s="10" t="s">
        <v>12</v>
      </c>
      <c r="D78" s="8" t="str">
        <f>"韩康定"</f>
        <v>韩康定</v>
      </c>
      <c r="E78" s="10"/>
    </row>
    <row r="79" spans="1:5">
      <c r="A79" s="8" t="s">
        <v>6</v>
      </c>
      <c r="B79" s="9">
        <v>77</v>
      </c>
      <c r="C79" s="10" t="s">
        <v>13</v>
      </c>
      <c r="D79" s="8" t="str">
        <f>"薛俊霞"</f>
        <v>薛俊霞</v>
      </c>
      <c r="E79" s="10"/>
    </row>
    <row r="80" spans="1:5">
      <c r="A80" s="8" t="s">
        <v>6</v>
      </c>
      <c r="B80" s="9">
        <v>78</v>
      </c>
      <c r="C80" s="10" t="s">
        <v>13</v>
      </c>
      <c r="D80" s="8" t="str">
        <f>"罗鸣"</f>
        <v>罗鸣</v>
      </c>
      <c r="E80" s="10"/>
    </row>
    <row r="81" spans="1:5">
      <c r="A81" s="8" t="s">
        <v>6</v>
      </c>
      <c r="B81" s="9">
        <v>79</v>
      </c>
      <c r="C81" s="10" t="s">
        <v>13</v>
      </c>
      <c r="D81" s="8" t="str">
        <f>"游建青"</f>
        <v>游建青</v>
      </c>
      <c r="E81" s="10"/>
    </row>
    <row r="82" spans="1:5">
      <c r="A82" s="8" t="s">
        <v>6</v>
      </c>
      <c r="B82" s="9">
        <v>80</v>
      </c>
      <c r="C82" s="10" t="s">
        <v>13</v>
      </c>
      <c r="D82" s="8" t="str">
        <f>"熊东林"</f>
        <v>熊东林</v>
      </c>
      <c r="E82" s="10"/>
    </row>
    <row r="83" spans="1:5">
      <c r="A83" s="8" t="s">
        <v>6</v>
      </c>
      <c r="B83" s="9">
        <v>81</v>
      </c>
      <c r="C83" s="10" t="s">
        <v>13</v>
      </c>
      <c r="D83" s="8" t="str">
        <f>"周宇飞"</f>
        <v>周宇飞</v>
      </c>
      <c r="E83" s="10"/>
    </row>
    <row r="84" spans="1:5">
      <c r="A84" s="8" t="s">
        <v>6</v>
      </c>
      <c r="B84" s="9">
        <v>82</v>
      </c>
      <c r="C84" s="10" t="s">
        <v>13</v>
      </c>
      <c r="D84" s="8" t="str">
        <f>"杨舰东"</f>
        <v>杨舰东</v>
      </c>
      <c r="E84" s="10"/>
    </row>
    <row r="85" spans="1:5">
      <c r="A85" s="8" t="s">
        <v>6</v>
      </c>
      <c r="B85" s="9">
        <v>83</v>
      </c>
      <c r="C85" s="10" t="s">
        <v>13</v>
      </c>
      <c r="D85" s="8" t="str">
        <f>"李传浪"</f>
        <v>李传浪</v>
      </c>
      <c r="E85" s="10"/>
    </row>
    <row r="86" spans="1:5">
      <c r="A86" s="8" t="s">
        <v>6</v>
      </c>
      <c r="B86" s="9">
        <v>84</v>
      </c>
      <c r="C86" s="10" t="s">
        <v>13</v>
      </c>
      <c r="D86" s="8" t="str">
        <f>"郝紫京"</f>
        <v>郝紫京</v>
      </c>
      <c r="E86" s="10"/>
    </row>
    <row r="87" spans="1:5">
      <c r="A87" s="8" t="s">
        <v>6</v>
      </c>
      <c r="B87" s="9">
        <v>85</v>
      </c>
      <c r="C87" s="10" t="s">
        <v>13</v>
      </c>
      <c r="D87" s="8" t="str">
        <f>"洪满如"</f>
        <v>洪满如</v>
      </c>
      <c r="E87" s="10"/>
    </row>
    <row r="88" spans="1:5">
      <c r="A88" s="8" t="s">
        <v>6</v>
      </c>
      <c r="B88" s="9">
        <v>86</v>
      </c>
      <c r="C88" s="10" t="s">
        <v>13</v>
      </c>
      <c r="D88" s="8" t="str">
        <f>"曾维辉"</f>
        <v>曾维辉</v>
      </c>
      <c r="E88" s="10"/>
    </row>
    <row r="89" spans="1:5">
      <c r="A89" s="8" t="s">
        <v>6</v>
      </c>
      <c r="B89" s="9">
        <v>87</v>
      </c>
      <c r="C89" s="10" t="s">
        <v>13</v>
      </c>
      <c r="D89" s="8" t="str">
        <f>"刘天佐"</f>
        <v>刘天佐</v>
      </c>
      <c r="E89" s="10"/>
    </row>
    <row r="90" spans="1:5">
      <c r="A90" s="8" t="s">
        <v>6</v>
      </c>
      <c r="B90" s="9">
        <v>88</v>
      </c>
      <c r="C90" s="10" t="s">
        <v>14</v>
      </c>
      <c r="D90" s="8" t="str">
        <f>"王康胜"</f>
        <v>王康胜</v>
      </c>
      <c r="E90" s="10"/>
    </row>
    <row r="91" spans="1:5">
      <c r="A91" s="8" t="s">
        <v>6</v>
      </c>
      <c r="B91" s="9">
        <v>89</v>
      </c>
      <c r="C91" s="10" t="s">
        <v>14</v>
      </c>
      <c r="D91" s="8" t="str">
        <f>"万霞"</f>
        <v>万霞</v>
      </c>
      <c r="E91" s="10"/>
    </row>
    <row r="92" spans="1:5">
      <c r="A92" s="8" t="s">
        <v>6</v>
      </c>
      <c r="B92" s="9">
        <v>90</v>
      </c>
      <c r="C92" s="10" t="s">
        <v>14</v>
      </c>
      <c r="D92" s="8" t="str">
        <f>"赵玲灵"</f>
        <v>赵玲灵</v>
      </c>
      <c r="E92" s="10"/>
    </row>
    <row r="93" spans="1:5">
      <c r="A93" s="8" t="s">
        <v>6</v>
      </c>
      <c r="B93" s="9">
        <v>91</v>
      </c>
      <c r="C93" s="10" t="s">
        <v>14</v>
      </c>
      <c r="D93" s="8" t="str">
        <f>"祝鹏举"</f>
        <v>祝鹏举</v>
      </c>
      <c r="E93" s="10"/>
    </row>
    <row r="94" spans="1:5">
      <c r="A94" s="8" t="s">
        <v>6</v>
      </c>
      <c r="B94" s="9">
        <v>92</v>
      </c>
      <c r="C94" s="10" t="s">
        <v>14</v>
      </c>
      <c r="D94" s="8" t="str">
        <f>"谢芳耀"</f>
        <v>谢芳耀</v>
      </c>
      <c r="E94" s="10"/>
    </row>
    <row r="95" spans="1:5">
      <c r="A95" s="8" t="s">
        <v>6</v>
      </c>
      <c r="B95" s="9">
        <v>93</v>
      </c>
      <c r="C95" s="10" t="s">
        <v>14</v>
      </c>
      <c r="D95" s="8" t="str">
        <f>"李育安"</f>
        <v>李育安</v>
      </c>
      <c r="E95" s="10"/>
    </row>
    <row r="96" spans="1:5">
      <c r="A96" s="8" t="s">
        <v>6</v>
      </c>
      <c r="B96" s="9">
        <v>94</v>
      </c>
      <c r="C96" s="10" t="s">
        <v>14</v>
      </c>
      <c r="D96" s="8" t="str">
        <f>"方政"</f>
        <v>方政</v>
      </c>
      <c r="E96" s="10"/>
    </row>
    <row r="97" spans="1:5">
      <c r="A97" s="8" t="s">
        <v>6</v>
      </c>
      <c r="B97" s="9">
        <v>95</v>
      </c>
      <c r="C97" s="10" t="s">
        <v>14</v>
      </c>
      <c r="D97" s="8" t="str">
        <f>"陈鹏博"</f>
        <v>陈鹏博</v>
      </c>
      <c r="E97" s="10"/>
    </row>
    <row r="98" spans="1:5">
      <c r="A98" s="8" t="s">
        <v>6</v>
      </c>
      <c r="B98" s="9">
        <v>96</v>
      </c>
      <c r="C98" s="10" t="s">
        <v>14</v>
      </c>
      <c r="D98" s="8" t="str">
        <f>"徐雄"</f>
        <v>徐雄</v>
      </c>
      <c r="E98" s="10"/>
    </row>
    <row r="99" spans="1:5">
      <c r="A99" s="8" t="s">
        <v>6</v>
      </c>
      <c r="B99" s="9">
        <v>97</v>
      </c>
      <c r="C99" s="10" t="s">
        <v>15</v>
      </c>
      <c r="D99" s="8" t="str">
        <f>"李向雪"</f>
        <v>李向雪</v>
      </c>
      <c r="E99" s="10"/>
    </row>
    <row r="100" spans="1:5">
      <c r="A100" s="8" t="s">
        <v>6</v>
      </c>
      <c r="B100" s="9">
        <v>98</v>
      </c>
      <c r="C100" s="10" t="s">
        <v>15</v>
      </c>
      <c r="D100" s="8" t="str">
        <f>"王尚上"</f>
        <v>王尚上</v>
      </c>
      <c r="E100" s="10"/>
    </row>
    <row r="101" spans="1:5">
      <c r="A101" s="8" t="s">
        <v>6</v>
      </c>
      <c r="B101" s="9">
        <v>99</v>
      </c>
      <c r="C101" s="10" t="s">
        <v>15</v>
      </c>
      <c r="D101" s="8" t="str">
        <f>"陈明"</f>
        <v>陈明</v>
      </c>
      <c r="E101" s="10"/>
    </row>
    <row r="102" spans="1:5">
      <c r="A102" s="8" t="s">
        <v>6</v>
      </c>
      <c r="B102" s="9">
        <v>100</v>
      </c>
      <c r="C102" s="10" t="s">
        <v>15</v>
      </c>
      <c r="D102" s="8" t="str">
        <f>"陈光婷"</f>
        <v>陈光婷</v>
      </c>
      <c r="E102" s="10"/>
    </row>
    <row r="103" spans="1:5">
      <c r="A103" s="8" t="s">
        <v>6</v>
      </c>
      <c r="B103" s="9">
        <v>101</v>
      </c>
      <c r="C103" s="10" t="s">
        <v>15</v>
      </c>
      <c r="D103" s="8" t="str">
        <f>"马梦洁"</f>
        <v>马梦洁</v>
      </c>
      <c r="E103" s="10"/>
    </row>
    <row r="104" spans="1:5">
      <c r="A104" s="8" t="s">
        <v>6</v>
      </c>
      <c r="B104" s="9">
        <v>102</v>
      </c>
      <c r="C104" s="10" t="s">
        <v>15</v>
      </c>
      <c r="D104" s="8" t="str">
        <f>"杨婷婷"</f>
        <v>杨婷婷</v>
      </c>
      <c r="E104" s="10"/>
    </row>
    <row r="105" spans="1:5">
      <c r="A105" s="8" t="s">
        <v>6</v>
      </c>
      <c r="B105" s="9">
        <v>103</v>
      </c>
      <c r="C105" s="10" t="s">
        <v>15</v>
      </c>
      <c r="D105" s="8" t="str">
        <f>"王品逸"</f>
        <v>王品逸</v>
      </c>
      <c r="E105" s="10"/>
    </row>
    <row r="106" spans="1:5">
      <c r="A106" s="8" t="s">
        <v>6</v>
      </c>
      <c r="B106" s="9">
        <v>104</v>
      </c>
      <c r="C106" s="10" t="s">
        <v>15</v>
      </c>
      <c r="D106" s="8" t="str">
        <f>"汪春楠"</f>
        <v>汪春楠</v>
      </c>
      <c r="E106" s="10"/>
    </row>
    <row r="107" spans="1:5">
      <c r="A107" s="8" t="s">
        <v>6</v>
      </c>
      <c r="B107" s="9">
        <v>105</v>
      </c>
      <c r="C107" s="10" t="s">
        <v>16</v>
      </c>
      <c r="D107" s="8" t="str">
        <f>"李一凡"</f>
        <v>李一凡</v>
      </c>
      <c r="E107" s="10"/>
    </row>
    <row r="108" spans="1:5">
      <c r="A108" s="8" t="s">
        <v>6</v>
      </c>
      <c r="B108" s="9">
        <v>106</v>
      </c>
      <c r="C108" s="10" t="s">
        <v>16</v>
      </c>
      <c r="D108" s="8" t="str">
        <f>"薛婧怡"</f>
        <v>薛婧怡</v>
      </c>
      <c r="E108" s="10"/>
    </row>
    <row r="109" spans="1:5">
      <c r="A109" s="8" t="s">
        <v>6</v>
      </c>
      <c r="B109" s="9">
        <v>107</v>
      </c>
      <c r="C109" s="10" t="s">
        <v>16</v>
      </c>
      <c r="D109" s="8" t="str">
        <f>"向星雨"</f>
        <v>向星雨</v>
      </c>
      <c r="E109" s="10"/>
    </row>
    <row r="110" spans="1:5">
      <c r="A110" s="8" t="s">
        <v>6</v>
      </c>
      <c r="B110" s="9">
        <v>108</v>
      </c>
      <c r="C110" s="10" t="s">
        <v>16</v>
      </c>
      <c r="D110" s="8" t="str">
        <f>"商雪"</f>
        <v>商雪</v>
      </c>
      <c r="E110" s="10"/>
    </row>
    <row r="111" spans="1:5">
      <c r="A111" s="8" t="s">
        <v>6</v>
      </c>
      <c r="B111" s="9">
        <v>109</v>
      </c>
      <c r="C111" s="10" t="s">
        <v>16</v>
      </c>
      <c r="D111" s="8" t="str">
        <f>"杨金鹭"</f>
        <v>杨金鹭</v>
      </c>
      <c r="E111" s="10"/>
    </row>
    <row r="112" spans="1:5">
      <c r="A112" s="8" t="s">
        <v>6</v>
      </c>
      <c r="B112" s="9">
        <v>110</v>
      </c>
      <c r="C112" s="10" t="s">
        <v>17</v>
      </c>
      <c r="D112" s="8" t="str">
        <f>"孙玉娟"</f>
        <v>孙玉娟</v>
      </c>
      <c r="E112" s="10"/>
    </row>
    <row r="113" spans="1:5">
      <c r="A113" s="8" t="s">
        <v>6</v>
      </c>
      <c r="B113" s="9">
        <v>111</v>
      </c>
      <c r="C113" s="10" t="s">
        <v>17</v>
      </c>
      <c r="D113" s="8" t="str">
        <f>"许文文"</f>
        <v>许文文</v>
      </c>
      <c r="E113" s="10"/>
    </row>
    <row r="114" spans="1:5">
      <c r="A114" s="8" t="s">
        <v>6</v>
      </c>
      <c r="B114" s="9">
        <v>112</v>
      </c>
      <c r="C114" s="10" t="s">
        <v>17</v>
      </c>
      <c r="D114" s="8" t="str">
        <f>"黄菲"</f>
        <v>黄菲</v>
      </c>
      <c r="E114" s="10"/>
    </row>
    <row r="115" spans="1:5">
      <c r="A115" s="8" t="s">
        <v>6</v>
      </c>
      <c r="B115" s="9">
        <v>113</v>
      </c>
      <c r="C115" s="10" t="s">
        <v>17</v>
      </c>
      <c r="D115" s="8" t="str">
        <f>"张家琪"</f>
        <v>张家琪</v>
      </c>
      <c r="E115" s="10"/>
    </row>
    <row r="116" spans="1:5">
      <c r="A116" s="8" t="s">
        <v>6</v>
      </c>
      <c r="B116" s="9">
        <v>114</v>
      </c>
      <c r="C116" s="10" t="s">
        <v>17</v>
      </c>
      <c r="D116" s="8" t="str">
        <f>"马舒婷"</f>
        <v>马舒婷</v>
      </c>
      <c r="E116" s="10"/>
    </row>
    <row r="117" spans="1:5">
      <c r="A117" s="8" t="s">
        <v>6</v>
      </c>
      <c r="B117" s="9">
        <v>115</v>
      </c>
      <c r="C117" s="10" t="s">
        <v>17</v>
      </c>
      <c r="D117" s="8" t="str">
        <f>"肖德建"</f>
        <v>肖德建</v>
      </c>
      <c r="E117" s="10"/>
    </row>
    <row r="118" spans="1:5">
      <c r="A118" s="8" t="s">
        <v>6</v>
      </c>
      <c r="B118" s="9">
        <v>116</v>
      </c>
      <c r="C118" s="10" t="s">
        <v>17</v>
      </c>
      <c r="D118" s="8" t="str">
        <f>"吴羽灵"</f>
        <v>吴羽灵</v>
      </c>
      <c r="E118" s="10"/>
    </row>
    <row r="119" spans="1:5">
      <c r="A119" s="8" t="s">
        <v>6</v>
      </c>
      <c r="B119" s="9">
        <v>117</v>
      </c>
      <c r="C119" s="10" t="s">
        <v>17</v>
      </c>
      <c r="D119" s="8" t="str">
        <f>"陈露露"</f>
        <v>陈露露</v>
      </c>
      <c r="E119" s="10"/>
    </row>
    <row r="120" spans="1:5">
      <c r="A120" s="8" t="s">
        <v>6</v>
      </c>
      <c r="B120" s="9">
        <v>118</v>
      </c>
      <c r="C120" s="10" t="s">
        <v>17</v>
      </c>
      <c r="D120" s="8" t="str">
        <f>"张馨月"</f>
        <v>张馨月</v>
      </c>
      <c r="E120" s="10"/>
    </row>
    <row r="121" spans="1:5">
      <c r="A121" s="8" t="s">
        <v>6</v>
      </c>
      <c r="B121" s="9">
        <v>119</v>
      </c>
      <c r="C121" s="10" t="s">
        <v>17</v>
      </c>
      <c r="D121" s="8" t="str">
        <f>"郭亚平"</f>
        <v>郭亚平</v>
      </c>
      <c r="E121" s="10"/>
    </row>
    <row r="122" spans="1:5">
      <c r="A122" s="8" t="s">
        <v>6</v>
      </c>
      <c r="B122" s="9">
        <v>120</v>
      </c>
      <c r="C122" s="10" t="s">
        <v>17</v>
      </c>
      <c r="D122" s="8" t="str">
        <f>"路浩茹"</f>
        <v>路浩茹</v>
      </c>
      <c r="E122" s="10"/>
    </row>
    <row r="123" spans="1:5">
      <c r="A123" s="8" t="s">
        <v>6</v>
      </c>
      <c r="B123" s="9">
        <v>121</v>
      </c>
      <c r="C123" s="10" t="s">
        <v>17</v>
      </c>
      <c r="D123" s="8" t="str">
        <f>"高思睿"</f>
        <v>高思睿</v>
      </c>
      <c r="E123" s="10"/>
    </row>
    <row r="124" spans="1:5">
      <c r="A124" s="8" t="s">
        <v>6</v>
      </c>
      <c r="B124" s="9">
        <v>122</v>
      </c>
      <c r="C124" s="10" t="s">
        <v>17</v>
      </c>
      <c r="D124" s="8" t="str">
        <f>"范梦桓"</f>
        <v>范梦桓</v>
      </c>
      <c r="E124" s="10"/>
    </row>
    <row r="125" spans="1:5">
      <c r="A125" s="8" t="s">
        <v>6</v>
      </c>
      <c r="B125" s="9">
        <v>123</v>
      </c>
      <c r="C125" s="10" t="s">
        <v>17</v>
      </c>
      <c r="D125" s="8" t="str">
        <f>"郑苗苗"</f>
        <v>郑苗苗</v>
      </c>
      <c r="E125" s="10"/>
    </row>
    <row r="126" spans="1:5">
      <c r="A126" s="8" t="s">
        <v>6</v>
      </c>
      <c r="B126" s="9">
        <v>124</v>
      </c>
      <c r="C126" s="10" t="s">
        <v>17</v>
      </c>
      <c r="D126" s="8" t="str">
        <f>"邵静怡"</f>
        <v>邵静怡</v>
      </c>
      <c r="E126" s="10"/>
    </row>
    <row r="127" spans="1:5">
      <c r="A127" s="8" t="s">
        <v>6</v>
      </c>
      <c r="B127" s="9">
        <v>125</v>
      </c>
      <c r="C127" s="10" t="s">
        <v>17</v>
      </c>
      <c r="D127" s="8" t="str">
        <f>"符有梅"</f>
        <v>符有梅</v>
      </c>
      <c r="E127" s="10"/>
    </row>
    <row r="128" spans="1:5">
      <c r="A128" s="8" t="s">
        <v>6</v>
      </c>
      <c r="B128" s="9">
        <v>126</v>
      </c>
      <c r="C128" s="10" t="s">
        <v>17</v>
      </c>
      <c r="D128" s="8" t="str">
        <f>"甘璐娜"</f>
        <v>甘璐娜</v>
      </c>
      <c r="E128" s="10"/>
    </row>
    <row r="129" spans="1:5">
      <c r="A129" s="8" t="s">
        <v>6</v>
      </c>
      <c r="B129" s="9">
        <v>127</v>
      </c>
      <c r="C129" s="10" t="s">
        <v>17</v>
      </c>
      <c r="D129" s="8" t="str">
        <f>"范仲怡"</f>
        <v>范仲怡</v>
      </c>
      <c r="E129" s="10"/>
    </row>
    <row r="130" spans="1:5">
      <c r="A130" s="8" t="s">
        <v>6</v>
      </c>
      <c r="B130" s="9">
        <v>128</v>
      </c>
      <c r="C130" s="10" t="s">
        <v>17</v>
      </c>
      <c r="D130" s="8" t="str">
        <f>"李扬"</f>
        <v>李扬</v>
      </c>
      <c r="E130" s="10"/>
    </row>
    <row r="131" spans="1:5">
      <c r="A131" s="8" t="s">
        <v>6</v>
      </c>
      <c r="B131" s="9">
        <v>129</v>
      </c>
      <c r="C131" s="10" t="s">
        <v>17</v>
      </c>
      <c r="D131" s="8" t="str">
        <f>"陈飞"</f>
        <v>陈飞</v>
      </c>
      <c r="E131" s="10"/>
    </row>
    <row r="132" spans="1:5">
      <c r="A132" s="8" t="s">
        <v>6</v>
      </c>
      <c r="B132" s="9">
        <v>130</v>
      </c>
      <c r="C132" s="10" t="s">
        <v>17</v>
      </c>
      <c r="D132" s="8" t="str">
        <f>"陈洵贞"</f>
        <v>陈洵贞</v>
      </c>
      <c r="E132" s="10"/>
    </row>
    <row r="133" spans="1:5">
      <c r="A133" s="8" t="s">
        <v>6</v>
      </c>
      <c r="B133" s="9">
        <v>131</v>
      </c>
      <c r="C133" s="10" t="s">
        <v>18</v>
      </c>
      <c r="D133" s="8" t="str">
        <f>"谢琴芳"</f>
        <v>谢琴芳</v>
      </c>
      <c r="E133" s="10"/>
    </row>
    <row r="134" spans="1:5">
      <c r="A134" s="8" t="s">
        <v>6</v>
      </c>
      <c r="B134" s="9">
        <v>132</v>
      </c>
      <c r="C134" s="10" t="s">
        <v>18</v>
      </c>
      <c r="D134" s="8" t="str">
        <f>"王丽乔"</f>
        <v>王丽乔</v>
      </c>
      <c r="E134" s="10"/>
    </row>
    <row r="135" spans="1:5">
      <c r="A135" s="8" t="s">
        <v>6</v>
      </c>
      <c r="B135" s="9">
        <v>133</v>
      </c>
      <c r="C135" s="10" t="s">
        <v>18</v>
      </c>
      <c r="D135" s="8" t="str">
        <f>"杨志鸿"</f>
        <v>杨志鸿</v>
      </c>
      <c r="E135" s="10"/>
    </row>
    <row r="136" spans="1:5">
      <c r="A136" s="8" t="s">
        <v>6</v>
      </c>
      <c r="B136" s="9">
        <v>134</v>
      </c>
      <c r="C136" s="10" t="s">
        <v>18</v>
      </c>
      <c r="D136" s="8" t="str">
        <f>"孙敏"</f>
        <v>孙敏</v>
      </c>
      <c r="E136" s="10"/>
    </row>
    <row r="137" spans="1:5">
      <c r="A137" s="8" t="s">
        <v>6</v>
      </c>
      <c r="B137" s="9">
        <v>135</v>
      </c>
      <c r="C137" s="10" t="s">
        <v>19</v>
      </c>
      <c r="D137" s="8" t="str">
        <f>"杨桂彩"</f>
        <v>杨桂彩</v>
      </c>
      <c r="E137" s="10"/>
    </row>
    <row r="138" spans="1:5">
      <c r="A138" s="8" t="s">
        <v>6</v>
      </c>
      <c r="B138" s="9">
        <v>136</v>
      </c>
      <c r="C138" s="10" t="s">
        <v>19</v>
      </c>
      <c r="D138" s="8" t="str">
        <f>"陈秋和"</f>
        <v>陈秋和</v>
      </c>
      <c r="E138" s="10"/>
    </row>
    <row r="139" spans="1:5">
      <c r="A139" s="8" t="s">
        <v>6</v>
      </c>
      <c r="B139" s="9">
        <v>137</v>
      </c>
      <c r="C139" s="10" t="s">
        <v>19</v>
      </c>
      <c r="D139" s="8" t="str">
        <f>"林虹杏"</f>
        <v>林虹杏</v>
      </c>
      <c r="E139" s="10"/>
    </row>
    <row r="140" spans="1:5">
      <c r="A140" s="8" t="s">
        <v>6</v>
      </c>
      <c r="B140" s="9">
        <v>138</v>
      </c>
      <c r="C140" s="10" t="s">
        <v>19</v>
      </c>
      <c r="D140" s="8" t="str">
        <f>"罗晓婧"</f>
        <v>罗晓婧</v>
      </c>
      <c r="E140" s="10"/>
    </row>
    <row r="141" spans="1:5">
      <c r="A141" s="8" t="s">
        <v>6</v>
      </c>
      <c r="B141" s="9">
        <v>139</v>
      </c>
      <c r="C141" s="10" t="s">
        <v>19</v>
      </c>
      <c r="D141" s="8" t="str">
        <f>"杨慧"</f>
        <v>杨慧</v>
      </c>
      <c r="E141" s="10"/>
    </row>
    <row r="142" spans="1:5">
      <c r="A142" s="8" t="s">
        <v>6</v>
      </c>
      <c r="B142" s="9">
        <v>140</v>
      </c>
      <c r="C142" s="10" t="s">
        <v>20</v>
      </c>
      <c r="D142" s="8" t="str">
        <f>"陈桔茄"</f>
        <v>陈桔茄</v>
      </c>
      <c r="E142" s="10"/>
    </row>
    <row r="143" spans="1:5">
      <c r="A143" s="8" t="s">
        <v>6</v>
      </c>
      <c r="B143" s="9">
        <v>141</v>
      </c>
      <c r="C143" s="10" t="s">
        <v>20</v>
      </c>
      <c r="D143" s="8" t="str">
        <f>"余倩"</f>
        <v>余倩</v>
      </c>
      <c r="E143" s="10"/>
    </row>
    <row r="144" spans="1:5">
      <c r="A144" s="8" t="s">
        <v>6</v>
      </c>
      <c r="B144" s="9">
        <v>142</v>
      </c>
      <c r="C144" s="10" t="s">
        <v>20</v>
      </c>
      <c r="D144" s="8" t="str">
        <f>"陈小艳"</f>
        <v>陈小艳</v>
      </c>
      <c r="E144" s="10"/>
    </row>
    <row r="145" spans="1:5">
      <c r="A145" s="8" t="s">
        <v>6</v>
      </c>
      <c r="B145" s="9">
        <v>143</v>
      </c>
      <c r="C145" s="10" t="s">
        <v>20</v>
      </c>
      <c r="D145" s="8" t="str">
        <f>"朱莹莹"</f>
        <v>朱莹莹</v>
      </c>
      <c r="E145" s="10"/>
    </row>
    <row r="146" spans="1:5">
      <c r="A146" s="8" t="s">
        <v>6</v>
      </c>
      <c r="B146" s="9">
        <v>144</v>
      </c>
      <c r="C146" s="10" t="s">
        <v>20</v>
      </c>
      <c r="D146" s="8" t="str">
        <f>"苏欣"</f>
        <v>苏欣</v>
      </c>
      <c r="E146" s="10"/>
    </row>
    <row r="147" spans="1:5">
      <c r="A147" s="8" t="s">
        <v>6</v>
      </c>
      <c r="B147" s="9">
        <v>145</v>
      </c>
      <c r="C147" s="10" t="s">
        <v>20</v>
      </c>
      <c r="D147" s="8" t="str">
        <f>"刘星妤"</f>
        <v>刘星妤</v>
      </c>
      <c r="E147" s="10"/>
    </row>
    <row r="148" spans="1:5">
      <c r="A148" s="8" t="s">
        <v>6</v>
      </c>
      <c r="B148" s="9">
        <v>146</v>
      </c>
      <c r="C148" s="10" t="s">
        <v>20</v>
      </c>
      <c r="D148" s="8" t="str">
        <f>"钟琳"</f>
        <v>钟琳</v>
      </c>
      <c r="E148" s="10"/>
    </row>
    <row r="149" spans="1:5">
      <c r="A149" s="8" t="s">
        <v>6</v>
      </c>
      <c r="B149" s="9">
        <v>147</v>
      </c>
      <c r="C149" s="10" t="s">
        <v>20</v>
      </c>
      <c r="D149" s="8" t="str">
        <f>"王芸琳"</f>
        <v>王芸琳</v>
      </c>
      <c r="E149" s="10"/>
    </row>
    <row r="150" spans="1:5">
      <c r="A150" s="8" t="s">
        <v>6</v>
      </c>
      <c r="B150" s="9">
        <v>148</v>
      </c>
      <c r="C150" s="10" t="s">
        <v>20</v>
      </c>
      <c r="D150" s="8" t="str">
        <f>"汪雨秋"</f>
        <v>汪雨秋</v>
      </c>
      <c r="E150" s="10"/>
    </row>
    <row r="151" spans="1:5">
      <c r="A151" s="8" t="s">
        <v>6</v>
      </c>
      <c r="B151" s="9">
        <v>149</v>
      </c>
      <c r="C151" s="10" t="s">
        <v>20</v>
      </c>
      <c r="D151" s="8" t="str">
        <f>"罗妹双"</f>
        <v>罗妹双</v>
      </c>
      <c r="E151" s="10"/>
    </row>
    <row r="152" spans="1:5">
      <c r="A152" s="8" t="s">
        <v>6</v>
      </c>
      <c r="B152" s="9">
        <v>150</v>
      </c>
      <c r="C152" s="10" t="s">
        <v>20</v>
      </c>
      <c r="D152" s="8" t="str">
        <f>"刘昕迪"</f>
        <v>刘昕迪</v>
      </c>
      <c r="E152" s="10"/>
    </row>
    <row r="153" spans="1:5">
      <c r="A153" s="8" t="s">
        <v>6</v>
      </c>
      <c r="B153" s="9">
        <v>151</v>
      </c>
      <c r="C153" s="10" t="s">
        <v>20</v>
      </c>
      <c r="D153" s="8" t="str">
        <f>"苏小柳"</f>
        <v>苏小柳</v>
      </c>
      <c r="E153" s="10"/>
    </row>
    <row r="154" spans="1:5">
      <c r="A154" s="8" t="s">
        <v>6</v>
      </c>
      <c r="B154" s="9">
        <v>152</v>
      </c>
      <c r="C154" s="10" t="s">
        <v>20</v>
      </c>
      <c r="D154" s="8" t="str">
        <f>"姚鑫"</f>
        <v>姚鑫</v>
      </c>
      <c r="E154" s="10"/>
    </row>
    <row r="155" spans="1:5">
      <c r="A155" s="8" t="s">
        <v>6</v>
      </c>
      <c r="B155" s="9">
        <v>153</v>
      </c>
      <c r="C155" s="10" t="s">
        <v>20</v>
      </c>
      <c r="D155" s="8" t="str">
        <f>"占燕萍"</f>
        <v>占燕萍</v>
      </c>
      <c r="E155" s="10"/>
    </row>
    <row r="156" spans="1:5">
      <c r="A156" s="8" t="s">
        <v>6</v>
      </c>
      <c r="B156" s="9">
        <v>154</v>
      </c>
      <c r="C156" s="10" t="s">
        <v>21</v>
      </c>
      <c r="D156" s="8" t="str">
        <f>"李朝阳"</f>
        <v>李朝阳</v>
      </c>
      <c r="E156" s="10"/>
    </row>
    <row r="157" spans="1:5">
      <c r="A157" s="8" t="s">
        <v>6</v>
      </c>
      <c r="B157" s="9">
        <v>155</v>
      </c>
      <c r="C157" s="10" t="s">
        <v>21</v>
      </c>
      <c r="D157" s="8" t="str">
        <f>"胡瑞龙"</f>
        <v>胡瑞龙</v>
      </c>
      <c r="E157" s="10"/>
    </row>
    <row r="158" spans="1:5">
      <c r="A158" s="8" t="s">
        <v>6</v>
      </c>
      <c r="B158" s="9">
        <v>156</v>
      </c>
      <c r="C158" s="10" t="s">
        <v>21</v>
      </c>
      <c r="D158" s="8" t="str">
        <f>"白讳"</f>
        <v>白讳</v>
      </c>
      <c r="E158" s="10"/>
    </row>
    <row r="159" spans="1:5">
      <c r="A159" s="8" t="s">
        <v>6</v>
      </c>
      <c r="B159" s="9">
        <v>157</v>
      </c>
      <c r="C159" s="10" t="s">
        <v>21</v>
      </c>
      <c r="D159" s="8" t="str">
        <f>"何小琪"</f>
        <v>何小琪</v>
      </c>
      <c r="E159" s="10"/>
    </row>
    <row r="160" spans="1:5">
      <c r="A160" s="8" t="s">
        <v>6</v>
      </c>
      <c r="B160" s="9">
        <v>158</v>
      </c>
      <c r="C160" s="10" t="s">
        <v>21</v>
      </c>
      <c r="D160" s="8" t="str">
        <f>"黄华"</f>
        <v>黄华</v>
      </c>
      <c r="E160" s="10"/>
    </row>
    <row r="161" spans="1:5">
      <c r="A161" s="8" t="s">
        <v>6</v>
      </c>
      <c r="B161" s="9">
        <v>159</v>
      </c>
      <c r="C161" s="10" t="s">
        <v>21</v>
      </c>
      <c r="D161" s="8" t="str">
        <f>"何思怡"</f>
        <v>何思怡</v>
      </c>
      <c r="E161" s="10"/>
    </row>
    <row r="162" spans="1:5">
      <c r="A162" s="8" t="s">
        <v>6</v>
      </c>
      <c r="B162" s="9">
        <v>160</v>
      </c>
      <c r="C162" s="10" t="s">
        <v>21</v>
      </c>
      <c r="D162" s="8" t="str">
        <f>"彭丽"</f>
        <v>彭丽</v>
      </c>
      <c r="E162" s="10"/>
    </row>
    <row r="163" spans="1:5">
      <c r="A163" s="8" t="s">
        <v>6</v>
      </c>
      <c r="B163" s="9">
        <v>161</v>
      </c>
      <c r="C163" s="10" t="s">
        <v>21</v>
      </c>
      <c r="D163" s="8" t="str">
        <f>"刘琳"</f>
        <v>刘琳</v>
      </c>
      <c r="E163" s="10"/>
    </row>
    <row r="164" spans="1:5">
      <c r="A164" s="8" t="s">
        <v>6</v>
      </c>
      <c r="B164" s="9">
        <v>162</v>
      </c>
      <c r="C164" s="10" t="s">
        <v>22</v>
      </c>
      <c r="D164" s="8" t="str">
        <f>"郭玲"</f>
        <v>郭玲</v>
      </c>
      <c r="E164" s="10"/>
    </row>
    <row r="165" spans="1:5">
      <c r="A165" s="8" t="s">
        <v>6</v>
      </c>
      <c r="B165" s="9">
        <v>163</v>
      </c>
      <c r="C165" s="10" t="s">
        <v>22</v>
      </c>
      <c r="D165" s="8" t="str">
        <f>"卢菁菁"</f>
        <v>卢菁菁</v>
      </c>
      <c r="E165" s="10"/>
    </row>
    <row r="166" spans="1:5">
      <c r="A166" s="8" t="s">
        <v>6</v>
      </c>
      <c r="B166" s="9">
        <v>164</v>
      </c>
      <c r="C166" s="10" t="s">
        <v>22</v>
      </c>
      <c r="D166" s="8" t="str">
        <f>"李有秋"</f>
        <v>李有秋</v>
      </c>
      <c r="E166" s="10"/>
    </row>
    <row r="167" spans="1:5">
      <c r="A167" s="8" t="s">
        <v>6</v>
      </c>
      <c r="B167" s="9">
        <v>165</v>
      </c>
      <c r="C167" s="10" t="s">
        <v>22</v>
      </c>
      <c r="D167" s="8" t="str">
        <f>"麦彦哲"</f>
        <v>麦彦哲</v>
      </c>
      <c r="E167" s="10"/>
    </row>
    <row r="168" spans="1:5">
      <c r="A168" s="8" t="s">
        <v>6</v>
      </c>
      <c r="B168" s="9">
        <v>166</v>
      </c>
      <c r="C168" s="10" t="s">
        <v>22</v>
      </c>
      <c r="D168" s="8" t="str">
        <f>"王欣楠"</f>
        <v>王欣楠</v>
      </c>
      <c r="E168" s="10"/>
    </row>
    <row r="169" spans="1:5">
      <c r="A169" s="8" t="s">
        <v>6</v>
      </c>
      <c r="B169" s="9">
        <v>167</v>
      </c>
      <c r="C169" s="10" t="s">
        <v>22</v>
      </c>
      <c r="D169" s="8" t="str">
        <f>"冯玉菲"</f>
        <v>冯玉菲</v>
      </c>
      <c r="E169" s="10"/>
    </row>
    <row r="170" spans="1:5">
      <c r="A170" s="8" t="s">
        <v>6</v>
      </c>
      <c r="B170" s="9">
        <v>168</v>
      </c>
      <c r="C170" s="10" t="s">
        <v>22</v>
      </c>
      <c r="D170" s="8" t="str">
        <f>"刘亚芬"</f>
        <v>刘亚芬</v>
      </c>
      <c r="E170" s="10"/>
    </row>
    <row r="171" spans="1:5">
      <c r="A171" s="8" t="s">
        <v>6</v>
      </c>
      <c r="B171" s="9">
        <v>169</v>
      </c>
      <c r="C171" s="10" t="s">
        <v>22</v>
      </c>
      <c r="D171" s="8" t="str">
        <f>"林莉娇"</f>
        <v>林莉娇</v>
      </c>
      <c r="E171" s="10"/>
    </row>
    <row r="172" spans="1:5">
      <c r="A172" s="8" t="s">
        <v>6</v>
      </c>
      <c r="B172" s="9">
        <v>170</v>
      </c>
      <c r="C172" s="10" t="s">
        <v>22</v>
      </c>
      <c r="D172" s="8" t="str">
        <f>"刘芳原"</f>
        <v>刘芳原</v>
      </c>
      <c r="E172" s="10"/>
    </row>
    <row r="173" spans="1:5">
      <c r="A173" s="8" t="s">
        <v>6</v>
      </c>
      <c r="B173" s="9">
        <v>171</v>
      </c>
      <c r="C173" s="10" t="s">
        <v>23</v>
      </c>
      <c r="D173" s="8" t="str">
        <f>"符星"</f>
        <v>符星</v>
      </c>
      <c r="E173" s="10"/>
    </row>
    <row r="174" spans="1:5">
      <c r="A174" s="8" t="s">
        <v>6</v>
      </c>
      <c r="B174" s="9">
        <v>172</v>
      </c>
      <c r="C174" s="10" t="s">
        <v>23</v>
      </c>
      <c r="D174" s="8" t="str">
        <f>"陈孝雪"</f>
        <v>陈孝雪</v>
      </c>
      <c r="E174" s="10"/>
    </row>
    <row r="175" spans="1:5">
      <c r="A175" s="8" t="s">
        <v>6</v>
      </c>
      <c r="B175" s="9">
        <v>173</v>
      </c>
      <c r="C175" s="10" t="s">
        <v>23</v>
      </c>
      <c r="D175" s="8" t="str">
        <f>"吴倩"</f>
        <v>吴倩</v>
      </c>
      <c r="E175" s="10"/>
    </row>
    <row r="176" spans="1:5">
      <c r="A176" s="8" t="s">
        <v>6</v>
      </c>
      <c r="B176" s="9">
        <v>174</v>
      </c>
      <c r="C176" s="10" t="s">
        <v>23</v>
      </c>
      <c r="D176" s="8" t="str">
        <f>"曾玉婷"</f>
        <v>曾玉婷</v>
      </c>
      <c r="E176" s="10"/>
    </row>
    <row r="177" spans="1:5">
      <c r="A177" s="8" t="s">
        <v>6</v>
      </c>
      <c r="B177" s="9">
        <v>175</v>
      </c>
      <c r="C177" s="10" t="s">
        <v>23</v>
      </c>
      <c r="D177" s="8" t="str">
        <f>"符志婧"</f>
        <v>符志婧</v>
      </c>
      <c r="E177" s="10"/>
    </row>
    <row r="178" spans="1:5">
      <c r="A178" s="8" t="s">
        <v>6</v>
      </c>
      <c r="B178" s="9">
        <v>176</v>
      </c>
      <c r="C178" s="10" t="s">
        <v>23</v>
      </c>
      <c r="D178" s="8" t="str">
        <f>"汤文远"</f>
        <v>汤文远</v>
      </c>
      <c r="E178" s="10"/>
    </row>
    <row r="179" spans="1:5">
      <c r="A179" s="8" t="s">
        <v>6</v>
      </c>
      <c r="B179" s="9">
        <v>177</v>
      </c>
      <c r="C179" s="10" t="s">
        <v>24</v>
      </c>
      <c r="D179" s="8" t="str">
        <f>"徐莹"</f>
        <v>徐莹</v>
      </c>
      <c r="E179" s="10"/>
    </row>
    <row r="180" spans="1:5">
      <c r="A180" s="8" t="s">
        <v>6</v>
      </c>
      <c r="B180" s="9">
        <v>178</v>
      </c>
      <c r="C180" s="10" t="s">
        <v>25</v>
      </c>
      <c r="D180" s="8" t="str">
        <f>"李茵"</f>
        <v>李茵</v>
      </c>
      <c r="E180" s="10"/>
    </row>
    <row r="181" spans="1:5">
      <c r="A181" s="8" t="s">
        <v>6</v>
      </c>
      <c r="B181" s="9">
        <v>179</v>
      </c>
      <c r="C181" s="10" t="s">
        <v>25</v>
      </c>
      <c r="D181" s="8" t="str">
        <f>"杨豪豪"</f>
        <v>杨豪豪</v>
      </c>
      <c r="E181" s="10"/>
    </row>
    <row r="182" spans="1:5">
      <c r="A182" s="8" t="s">
        <v>6</v>
      </c>
      <c r="B182" s="9">
        <v>180</v>
      </c>
      <c r="C182" s="10" t="s">
        <v>25</v>
      </c>
      <c r="D182" s="8" t="str">
        <f>"徐丽娜"</f>
        <v>徐丽娜</v>
      </c>
      <c r="E182" s="10"/>
    </row>
    <row r="183" spans="1:5">
      <c r="A183" s="8" t="s">
        <v>6</v>
      </c>
      <c r="B183" s="9">
        <v>181</v>
      </c>
      <c r="C183" s="10" t="s">
        <v>25</v>
      </c>
      <c r="D183" s="8" t="str">
        <f>"卢潘慧"</f>
        <v>卢潘慧</v>
      </c>
      <c r="E183" s="10"/>
    </row>
    <row r="184" spans="1:5">
      <c r="A184" s="8" t="s">
        <v>6</v>
      </c>
      <c r="B184" s="9">
        <v>182</v>
      </c>
      <c r="C184" s="10" t="s">
        <v>26</v>
      </c>
      <c r="D184" s="8" t="str">
        <f>"谢珩"</f>
        <v>谢珩</v>
      </c>
      <c r="E184" s="10"/>
    </row>
    <row r="185" spans="1:5">
      <c r="A185" s="8" t="s">
        <v>6</v>
      </c>
      <c r="B185" s="9">
        <v>183</v>
      </c>
      <c r="C185" s="10" t="s">
        <v>26</v>
      </c>
      <c r="D185" s="8" t="str">
        <f>"杨子涵"</f>
        <v>杨子涵</v>
      </c>
      <c r="E185" s="10"/>
    </row>
    <row r="186" spans="1:5">
      <c r="A186" s="8" t="s">
        <v>6</v>
      </c>
      <c r="B186" s="9">
        <v>184</v>
      </c>
      <c r="C186" s="10" t="s">
        <v>26</v>
      </c>
      <c r="D186" s="8" t="str">
        <f>"杨萍"</f>
        <v>杨萍</v>
      </c>
      <c r="E186" s="10"/>
    </row>
    <row r="187" spans="1:5">
      <c r="A187" s="8" t="s">
        <v>6</v>
      </c>
      <c r="B187" s="9">
        <v>185</v>
      </c>
      <c r="C187" s="10" t="s">
        <v>26</v>
      </c>
      <c r="D187" s="8" t="str">
        <f>"孙绮梦"</f>
        <v>孙绮梦</v>
      </c>
      <c r="E187" s="10"/>
    </row>
    <row r="188" spans="1:5">
      <c r="A188" s="8" t="s">
        <v>6</v>
      </c>
      <c r="B188" s="9">
        <v>186</v>
      </c>
      <c r="C188" s="10" t="s">
        <v>26</v>
      </c>
      <c r="D188" s="8" t="str">
        <f>"刘嘉涵"</f>
        <v>刘嘉涵</v>
      </c>
      <c r="E188" s="10"/>
    </row>
    <row r="189" spans="1:5">
      <c r="A189" s="8" t="s">
        <v>6</v>
      </c>
      <c r="B189" s="9">
        <v>187</v>
      </c>
      <c r="C189" s="10" t="s">
        <v>27</v>
      </c>
      <c r="D189" s="8" t="str">
        <f>"冯洪溧"</f>
        <v>冯洪溧</v>
      </c>
      <c r="E189" s="10"/>
    </row>
    <row r="190" spans="1:5">
      <c r="A190" s="8" t="s">
        <v>6</v>
      </c>
      <c r="B190" s="9">
        <v>188</v>
      </c>
      <c r="C190" s="10" t="s">
        <v>27</v>
      </c>
      <c r="D190" s="8" t="str">
        <f>"林明珠"</f>
        <v>林明珠</v>
      </c>
      <c r="E190" s="10"/>
    </row>
    <row r="191" spans="1:5">
      <c r="A191" s="8" t="s">
        <v>6</v>
      </c>
      <c r="B191" s="9">
        <v>189</v>
      </c>
      <c r="C191" s="10" t="s">
        <v>27</v>
      </c>
      <c r="D191" s="8" t="str">
        <f>"胡雅琪"</f>
        <v>胡雅琪</v>
      </c>
      <c r="E191" s="10"/>
    </row>
    <row r="192" spans="1:5">
      <c r="A192" s="8" t="s">
        <v>6</v>
      </c>
      <c r="B192" s="9">
        <v>190</v>
      </c>
      <c r="C192" s="10" t="s">
        <v>27</v>
      </c>
      <c r="D192" s="8" t="str">
        <f>"贺媚"</f>
        <v>贺媚</v>
      </c>
      <c r="E192" s="10"/>
    </row>
    <row r="193" spans="1:5">
      <c r="A193" s="8" t="s">
        <v>6</v>
      </c>
      <c r="B193" s="9">
        <v>191</v>
      </c>
      <c r="C193" s="10" t="s">
        <v>27</v>
      </c>
      <c r="D193" s="8" t="str">
        <f>"周夏南"</f>
        <v>周夏南</v>
      </c>
      <c r="E193" s="10"/>
    </row>
    <row r="194" spans="1:5">
      <c r="A194" s="8" t="s">
        <v>6</v>
      </c>
      <c r="B194" s="9">
        <v>192</v>
      </c>
      <c r="C194" s="10" t="s">
        <v>27</v>
      </c>
      <c r="D194" s="8" t="str">
        <f>"黄秀林"</f>
        <v>黄秀林</v>
      </c>
      <c r="E194" s="10"/>
    </row>
    <row r="195" spans="1:5">
      <c r="A195" s="8" t="s">
        <v>6</v>
      </c>
      <c r="B195" s="9">
        <v>193</v>
      </c>
      <c r="C195" s="10" t="s">
        <v>27</v>
      </c>
      <c r="D195" s="8" t="str">
        <f>"李京宜"</f>
        <v>李京宜</v>
      </c>
      <c r="E195" s="10"/>
    </row>
    <row r="196" spans="1:5">
      <c r="A196" s="8" t="s">
        <v>6</v>
      </c>
      <c r="B196" s="9">
        <v>194</v>
      </c>
      <c r="C196" s="10" t="s">
        <v>27</v>
      </c>
      <c r="D196" s="8" t="str">
        <f>"麦雅婵"</f>
        <v>麦雅婵</v>
      </c>
      <c r="E196" s="10"/>
    </row>
    <row r="197" spans="1:5">
      <c r="A197" s="8" t="s">
        <v>6</v>
      </c>
      <c r="B197" s="9">
        <v>195</v>
      </c>
      <c r="C197" s="10" t="s">
        <v>28</v>
      </c>
      <c r="D197" s="8" t="str">
        <f>"张作婷"</f>
        <v>张作婷</v>
      </c>
      <c r="E197" s="10"/>
    </row>
    <row r="198" spans="1:5">
      <c r="A198" s="8" t="s">
        <v>6</v>
      </c>
      <c r="B198" s="9">
        <v>196</v>
      </c>
      <c r="C198" s="10" t="s">
        <v>28</v>
      </c>
      <c r="D198" s="8" t="str">
        <f>"杨海"</f>
        <v>杨海</v>
      </c>
      <c r="E198" s="10"/>
    </row>
    <row r="199" spans="1:5">
      <c r="A199" s="8" t="s">
        <v>6</v>
      </c>
      <c r="B199" s="9">
        <v>197</v>
      </c>
      <c r="C199" s="10" t="s">
        <v>28</v>
      </c>
      <c r="D199" s="8" t="str">
        <f>"谢婉晴"</f>
        <v>谢婉晴</v>
      </c>
      <c r="E199" s="10"/>
    </row>
    <row r="200" spans="1:5">
      <c r="A200" s="8" t="s">
        <v>6</v>
      </c>
      <c r="B200" s="9">
        <v>198</v>
      </c>
      <c r="C200" s="10" t="s">
        <v>28</v>
      </c>
      <c r="D200" s="8" t="str">
        <f>"刘毓雯"</f>
        <v>刘毓雯</v>
      </c>
      <c r="E200" s="10"/>
    </row>
    <row r="201" spans="1:5">
      <c r="A201" s="8" t="s">
        <v>6</v>
      </c>
      <c r="B201" s="9">
        <v>199</v>
      </c>
      <c r="C201" s="10" t="s">
        <v>28</v>
      </c>
      <c r="D201" s="8" t="str">
        <f>"郑茜"</f>
        <v>郑茜</v>
      </c>
      <c r="E201" s="10"/>
    </row>
    <row r="202" spans="1:5">
      <c r="A202" s="8" t="s">
        <v>6</v>
      </c>
      <c r="B202" s="9">
        <v>200</v>
      </c>
      <c r="C202" s="10" t="s">
        <v>29</v>
      </c>
      <c r="D202" s="8" t="str">
        <f>"黄美莹"</f>
        <v>黄美莹</v>
      </c>
      <c r="E202" s="10"/>
    </row>
    <row r="203" spans="1:5">
      <c r="A203" s="8" t="s">
        <v>6</v>
      </c>
      <c r="B203" s="9">
        <v>201</v>
      </c>
      <c r="C203" s="10" t="s">
        <v>29</v>
      </c>
      <c r="D203" s="8" t="str">
        <f>"何励思"</f>
        <v>何励思</v>
      </c>
      <c r="E203" s="10"/>
    </row>
    <row r="204" spans="1:5">
      <c r="A204" s="8" t="s">
        <v>6</v>
      </c>
      <c r="B204" s="9">
        <v>202</v>
      </c>
      <c r="C204" s="10" t="s">
        <v>29</v>
      </c>
      <c r="D204" s="8" t="str">
        <f>"张慧"</f>
        <v>张慧</v>
      </c>
      <c r="E204" s="10"/>
    </row>
    <row r="205" spans="1:5">
      <c r="A205" s="8" t="s">
        <v>6</v>
      </c>
      <c r="B205" s="9">
        <v>203</v>
      </c>
      <c r="C205" s="10" t="s">
        <v>29</v>
      </c>
      <c r="D205" s="8" t="str">
        <f>"陶贝贝"</f>
        <v>陶贝贝</v>
      </c>
      <c r="E205" s="10"/>
    </row>
    <row r="206" spans="1:5">
      <c r="A206" s="8" t="s">
        <v>6</v>
      </c>
      <c r="B206" s="9">
        <v>204</v>
      </c>
      <c r="C206" s="10" t="s">
        <v>29</v>
      </c>
      <c r="D206" s="8" t="str">
        <f>"蹇雨柯"</f>
        <v>蹇雨柯</v>
      </c>
      <c r="E206" s="10"/>
    </row>
    <row r="207" spans="1:5">
      <c r="A207" s="8" t="s">
        <v>6</v>
      </c>
      <c r="B207" s="9">
        <v>205</v>
      </c>
      <c r="C207" s="10" t="s">
        <v>29</v>
      </c>
      <c r="D207" s="8" t="str">
        <f>"邢晓雯"</f>
        <v>邢晓雯</v>
      </c>
      <c r="E207" s="10"/>
    </row>
    <row r="208" spans="1:5">
      <c r="A208" s="8" t="s">
        <v>6</v>
      </c>
      <c r="B208" s="9">
        <v>206</v>
      </c>
      <c r="C208" s="10" t="s">
        <v>29</v>
      </c>
      <c r="D208" s="8" t="str">
        <f>"贺泽香"</f>
        <v>贺泽香</v>
      </c>
      <c r="E208" s="10"/>
    </row>
    <row r="209" spans="1:5">
      <c r="A209" s="8" t="s">
        <v>6</v>
      </c>
      <c r="B209" s="9">
        <v>207</v>
      </c>
      <c r="C209" s="10" t="s">
        <v>29</v>
      </c>
      <c r="D209" s="8" t="str">
        <f>"王瑞强"</f>
        <v>王瑞强</v>
      </c>
      <c r="E209" s="10"/>
    </row>
    <row r="210" spans="1:5">
      <c r="A210" s="8" t="s">
        <v>6</v>
      </c>
      <c r="B210" s="9">
        <v>208</v>
      </c>
      <c r="C210" s="10" t="s">
        <v>30</v>
      </c>
      <c r="D210" s="8" t="str">
        <f>"叶祖来"</f>
        <v>叶祖来</v>
      </c>
      <c r="E210" s="10"/>
    </row>
    <row r="211" spans="1:5">
      <c r="A211" s="8" t="s">
        <v>6</v>
      </c>
      <c r="B211" s="9">
        <v>209</v>
      </c>
      <c r="C211" s="10" t="s">
        <v>30</v>
      </c>
      <c r="D211" s="8" t="str">
        <f>"羊世新"</f>
        <v>羊世新</v>
      </c>
      <c r="E211" s="10"/>
    </row>
    <row r="212" spans="1:5">
      <c r="A212" s="8" t="s">
        <v>6</v>
      </c>
      <c r="B212" s="9">
        <v>210</v>
      </c>
      <c r="C212" s="10" t="s">
        <v>30</v>
      </c>
      <c r="D212" s="8" t="str">
        <f>"王松"</f>
        <v>王松</v>
      </c>
      <c r="E212" s="10"/>
    </row>
    <row r="213" spans="1:5">
      <c r="A213" s="8" t="s">
        <v>6</v>
      </c>
      <c r="B213" s="9">
        <v>211</v>
      </c>
      <c r="C213" s="10" t="s">
        <v>30</v>
      </c>
      <c r="D213" s="8" t="str">
        <f>"万高义"</f>
        <v>万高义</v>
      </c>
      <c r="E213" s="10"/>
    </row>
    <row r="214" spans="1:5">
      <c r="A214" s="8" t="s">
        <v>6</v>
      </c>
      <c r="B214" s="9">
        <v>212</v>
      </c>
      <c r="C214" s="10" t="s">
        <v>30</v>
      </c>
      <c r="D214" s="8" t="str">
        <f>"宋安鹏"</f>
        <v>宋安鹏</v>
      </c>
      <c r="E214" s="10"/>
    </row>
    <row r="215" spans="1:5">
      <c r="A215" s="8" t="s">
        <v>6</v>
      </c>
      <c r="B215" s="9">
        <v>213</v>
      </c>
      <c r="C215" s="10" t="s">
        <v>30</v>
      </c>
      <c r="D215" s="8" t="str">
        <f>"刘志银"</f>
        <v>刘志银</v>
      </c>
      <c r="E215" s="10"/>
    </row>
    <row r="216" spans="1:5">
      <c r="A216" s="8" t="s">
        <v>6</v>
      </c>
      <c r="B216" s="9">
        <v>214</v>
      </c>
      <c r="C216" s="10" t="s">
        <v>30</v>
      </c>
      <c r="D216" s="8" t="str">
        <f>"王安豪"</f>
        <v>王安豪</v>
      </c>
      <c r="E216" s="10"/>
    </row>
    <row r="217" spans="1:5">
      <c r="A217" s="8" t="s">
        <v>6</v>
      </c>
      <c r="B217" s="9">
        <v>215</v>
      </c>
      <c r="C217" s="10" t="s">
        <v>30</v>
      </c>
      <c r="D217" s="8" t="str">
        <f>"陈燕"</f>
        <v>陈燕</v>
      </c>
      <c r="E217" s="10"/>
    </row>
    <row r="218" spans="1:5">
      <c r="A218" s="8" t="s">
        <v>6</v>
      </c>
      <c r="B218" s="9">
        <v>216</v>
      </c>
      <c r="C218" s="10" t="s">
        <v>30</v>
      </c>
      <c r="D218" s="8" t="str">
        <f>"杨学明"</f>
        <v>杨学明</v>
      </c>
      <c r="E218" s="10"/>
    </row>
    <row r="219" spans="1:5">
      <c r="A219" s="8" t="s">
        <v>6</v>
      </c>
      <c r="B219" s="9">
        <v>217</v>
      </c>
      <c r="C219" s="10" t="s">
        <v>30</v>
      </c>
      <c r="D219" s="8" t="str">
        <f>"冯丽瑶"</f>
        <v>冯丽瑶</v>
      </c>
      <c r="E219" s="10"/>
    </row>
    <row r="220" spans="1:5">
      <c r="A220" s="8" t="s">
        <v>6</v>
      </c>
      <c r="B220" s="9">
        <v>218</v>
      </c>
      <c r="C220" s="10" t="s">
        <v>30</v>
      </c>
      <c r="D220" s="8" t="str">
        <f>"钟靖旺"</f>
        <v>钟靖旺</v>
      </c>
      <c r="E220" s="10"/>
    </row>
    <row r="221" spans="1:5">
      <c r="A221" s="8" t="s">
        <v>6</v>
      </c>
      <c r="B221" s="9">
        <v>219</v>
      </c>
      <c r="C221" s="10" t="s">
        <v>30</v>
      </c>
      <c r="D221" s="8" t="str">
        <f>"何素晶"</f>
        <v>何素晶</v>
      </c>
      <c r="E221" s="10"/>
    </row>
    <row r="222" spans="1:5">
      <c r="A222" s="8" t="s">
        <v>6</v>
      </c>
      <c r="B222" s="9">
        <v>220</v>
      </c>
      <c r="C222" s="10" t="s">
        <v>30</v>
      </c>
      <c r="D222" s="8" t="str">
        <f>"胡均"</f>
        <v>胡均</v>
      </c>
      <c r="E222" s="10"/>
    </row>
    <row r="223" spans="1:5">
      <c r="A223" s="8" t="s">
        <v>6</v>
      </c>
      <c r="B223" s="9">
        <v>221</v>
      </c>
      <c r="C223" s="10" t="s">
        <v>30</v>
      </c>
      <c r="D223" s="8" t="str">
        <f>"陈烈云"</f>
        <v>陈烈云</v>
      </c>
      <c r="E223" s="10"/>
    </row>
    <row r="224" spans="1:5">
      <c r="A224" s="8" t="s">
        <v>6</v>
      </c>
      <c r="B224" s="9">
        <v>222</v>
      </c>
      <c r="C224" s="10" t="s">
        <v>30</v>
      </c>
      <c r="D224" s="8" t="str">
        <f>"高富荣"</f>
        <v>高富荣</v>
      </c>
      <c r="E224" s="10"/>
    </row>
    <row r="225" spans="1:5">
      <c r="A225" s="8" t="s">
        <v>6</v>
      </c>
      <c r="B225" s="9">
        <v>223</v>
      </c>
      <c r="C225" s="10" t="s">
        <v>30</v>
      </c>
      <c r="D225" s="8" t="str">
        <f>"许治青"</f>
        <v>许治青</v>
      </c>
      <c r="E225" s="10"/>
    </row>
    <row r="226" spans="1:5">
      <c r="A226" s="8" t="s">
        <v>6</v>
      </c>
      <c r="B226" s="9">
        <v>224</v>
      </c>
      <c r="C226" s="10" t="s">
        <v>30</v>
      </c>
      <c r="D226" s="8" t="str">
        <f>"杨正"</f>
        <v>杨正</v>
      </c>
      <c r="E226" s="10"/>
    </row>
    <row r="227" spans="1:5">
      <c r="A227" s="8" t="s">
        <v>6</v>
      </c>
      <c r="B227" s="9">
        <v>225</v>
      </c>
      <c r="C227" s="10" t="s">
        <v>30</v>
      </c>
      <c r="D227" s="8" t="str">
        <f>"傅凯龙"</f>
        <v>傅凯龙</v>
      </c>
      <c r="E227" s="10"/>
    </row>
    <row r="228" spans="1:5">
      <c r="A228" s="8" t="s">
        <v>6</v>
      </c>
      <c r="B228" s="9">
        <v>226</v>
      </c>
      <c r="C228" s="10" t="s">
        <v>31</v>
      </c>
      <c r="D228" s="8" t="str">
        <f>"刘志宏"</f>
        <v>刘志宏</v>
      </c>
      <c r="E228" s="10"/>
    </row>
    <row r="229" spans="1:5">
      <c r="A229" s="8" t="s">
        <v>6</v>
      </c>
      <c r="B229" s="9">
        <v>227</v>
      </c>
      <c r="C229" s="10" t="s">
        <v>31</v>
      </c>
      <c r="D229" s="8" t="str">
        <f>"廖德欣"</f>
        <v>廖德欣</v>
      </c>
      <c r="E229" s="10"/>
    </row>
    <row r="230" spans="1:5">
      <c r="A230" s="8" t="s">
        <v>6</v>
      </c>
      <c r="B230" s="9">
        <v>228</v>
      </c>
      <c r="C230" s="10" t="s">
        <v>31</v>
      </c>
      <c r="D230" s="8" t="str">
        <f>"彭家松"</f>
        <v>彭家松</v>
      </c>
      <c r="E230" s="10"/>
    </row>
    <row r="231" spans="1:5">
      <c r="A231" s="8" t="s">
        <v>6</v>
      </c>
      <c r="B231" s="9">
        <v>229</v>
      </c>
      <c r="C231" s="10" t="s">
        <v>31</v>
      </c>
      <c r="D231" s="8" t="str">
        <f>"蔡桂山"</f>
        <v>蔡桂山</v>
      </c>
      <c r="E231" s="10"/>
    </row>
    <row r="232" spans="1:5">
      <c r="A232" s="8" t="s">
        <v>6</v>
      </c>
      <c r="B232" s="9">
        <v>230</v>
      </c>
      <c r="C232" s="10" t="s">
        <v>31</v>
      </c>
      <c r="D232" s="8" t="str">
        <f>"黎嘉奇"</f>
        <v>黎嘉奇</v>
      </c>
      <c r="E232" s="10"/>
    </row>
    <row r="233" spans="1:5">
      <c r="A233" s="8" t="s">
        <v>6</v>
      </c>
      <c r="B233" s="9">
        <v>231</v>
      </c>
      <c r="C233" s="10" t="s">
        <v>31</v>
      </c>
      <c r="D233" s="8" t="str">
        <f>"李金鹏 "</f>
        <v>李金鹏 </v>
      </c>
      <c r="E233" s="10"/>
    </row>
    <row r="234" spans="1:5">
      <c r="A234" s="8" t="s">
        <v>6</v>
      </c>
      <c r="B234" s="9">
        <v>232</v>
      </c>
      <c r="C234" s="10" t="s">
        <v>31</v>
      </c>
      <c r="D234" s="8" t="str">
        <f>"吴恩恩"</f>
        <v>吴恩恩</v>
      </c>
      <c r="E234" s="10"/>
    </row>
    <row r="235" spans="1:5">
      <c r="A235" s="8" t="s">
        <v>6</v>
      </c>
      <c r="B235" s="9">
        <v>233</v>
      </c>
      <c r="C235" s="10" t="s">
        <v>31</v>
      </c>
      <c r="D235" s="8" t="str">
        <f>"张建华"</f>
        <v>张建华</v>
      </c>
      <c r="E235" s="10"/>
    </row>
    <row r="236" spans="1:5">
      <c r="A236" s="8" t="s">
        <v>6</v>
      </c>
      <c r="B236" s="9">
        <v>234</v>
      </c>
      <c r="C236" s="10" t="s">
        <v>31</v>
      </c>
      <c r="D236" s="8" t="str">
        <f>"王君"</f>
        <v>王君</v>
      </c>
      <c r="E236" s="10"/>
    </row>
    <row r="237" spans="1:5">
      <c r="A237" s="8" t="s">
        <v>6</v>
      </c>
      <c r="B237" s="9">
        <v>235</v>
      </c>
      <c r="C237" s="10" t="s">
        <v>32</v>
      </c>
      <c r="D237" s="8" t="str">
        <f>"李立作"</f>
        <v>李立作</v>
      </c>
      <c r="E237" s="10"/>
    </row>
    <row r="238" spans="1:5">
      <c r="A238" s="8" t="s">
        <v>6</v>
      </c>
      <c r="B238" s="9">
        <v>236</v>
      </c>
      <c r="C238" s="10" t="s">
        <v>32</v>
      </c>
      <c r="D238" s="8" t="str">
        <f>"钟海学"</f>
        <v>钟海学</v>
      </c>
      <c r="E238" s="10"/>
    </row>
    <row r="239" spans="1:5">
      <c r="A239" s="8" t="s">
        <v>6</v>
      </c>
      <c r="B239" s="9">
        <v>237</v>
      </c>
      <c r="C239" s="10" t="s">
        <v>32</v>
      </c>
      <c r="D239" s="8" t="str">
        <f>"杨美月"</f>
        <v>杨美月</v>
      </c>
      <c r="E239" s="10"/>
    </row>
    <row r="240" spans="1:5">
      <c r="A240" s="8" t="s">
        <v>6</v>
      </c>
      <c r="B240" s="9">
        <v>238</v>
      </c>
      <c r="C240" s="10" t="s">
        <v>33</v>
      </c>
      <c r="D240" s="8" t="str">
        <f>"余书儒"</f>
        <v>余书儒</v>
      </c>
      <c r="E240" s="10"/>
    </row>
    <row r="241" spans="1:5">
      <c r="A241" s="8" t="s">
        <v>6</v>
      </c>
      <c r="B241" s="9">
        <v>239</v>
      </c>
      <c r="C241" s="10" t="s">
        <v>33</v>
      </c>
      <c r="D241" s="8" t="str">
        <f>"吴俞霖"</f>
        <v>吴俞霖</v>
      </c>
      <c r="E241" s="10"/>
    </row>
    <row r="242" spans="1:5">
      <c r="A242" s="8" t="s">
        <v>6</v>
      </c>
      <c r="B242" s="9">
        <v>240</v>
      </c>
      <c r="C242" s="10" t="s">
        <v>33</v>
      </c>
      <c r="D242" s="8" t="str">
        <f>"曾秋怡"</f>
        <v>曾秋怡</v>
      </c>
      <c r="E242" s="10"/>
    </row>
    <row r="243" spans="1:5">
      <c r="A243" s="8" t="s">
        <v>6</v>
      </c>
      <c r="B243" s="9">
        <v>241</v>
      </c>
      <c r="C243" s="10" t="s">
        <v>33</v>
      </c>
      <c r="D243" s="8" t="str">
        <f>"陈艳萍"</f>
        <v>陈艳萍</v>
      </c>
      <c r="E243" s="10"/>
    </row>
    <row r="244" spans="1:5">
      <c r="A244" s="8" t="s">
        <v>6</v>
      </c>
      <c r="B244" s="9">
        <v>242</v>
      </c>
      <c r="C244" s="10" t="s">
        <v>33</v>
      </c>
      <c r="D244" s="8" t="str">
        <f>"李纳"</f>
        <v>李纳</v>
      </c>
      <c r="E244" s="10"/>
    </row>
    <row r="245" spans="1:5">
      <c r="A245" s="8" t="s">
        <v>6</v>
      </c>
      <c r="B245" s="9">
        <v>243</v>
      </c>
      <c r="C245" s="10" t="s">
        <v>33</v>
      </c>
      <c r="D245" s="8" t="str">
        <f>"毛婧宇"</f>
        <v>毛婧宇</v>
      </c>
      <c r="E245" s="10"/>
    </row>
    <row r="246" spans="1:5">
      <c r="A246" s="8" t="s">
        <v>6</v>
      </c>
      <c r="B246" s="9">
        <v>244</v>
      </c>
      <c r="C246" s="10" t="s">
        <v>34</v>
      </c>
      <c r="D246" s="8" t="str">
        <f>"邝汇惠"</f>
        <v>邝汇惠</v>
      </c>
      <c r="E246" s="10"/>
    </row>
    <row r="247" spans="1:5">
      <c r="A247" s="8" t="s">
        <v>6</v>
      </c>
      <c r="B247" s="9">
        <v>245</v>
      </c>
      <c r="C247" s="10" t="s">
        <v>34</v>
      </c>
      <c r="D247" s="8" t="str">
        <f>"陈莹"</f>
        <v>陈莹</v>
      </c>
      <c r="E247" s="10"/>
    </row>
    <row r="248" spans="1:5">
      <c r="A248" s="8" t="s">
        <v>6</v>
      </c>
      <c r="B248" s="9">
        <v>246</v>
      </c>
      <c r="C248" s="10" t="s">
        <v>34</v>
      </c>
      <c r="D248" s="8" t="str">
        <f>"张佳媛"</f>
        <v>张佳媛</v>
      </c>
      <c r="E248" s="10"/>
    </row>
    <row r="249" spans="1:5">
      <c r="A249" s="8" t="s">
        <v>6</v>
      </c>
      <c r="B249" s="9">
        <v>247</v>
      </c>
      <c r="C249" s="10" t="s">
        <v>34</v>
      </c>
      <c r="D249" s="8" t="str">
        <f>"梁倩倩"</f>
        <v>梁倩倩</v>
      </c>
      <c r="E249" s="10"/>
    </row>
    <row r="250" spans="1:5">
      <c r="A250" s="8" t="s">
        <v>6</v>
      </c>
      <c r="B250" s="9">
        <v>248</v>
      </c>
      <c r="C250" s="10" t="s">
        <v>34</v>
      </c>
      <c r="D250" s="8" t="str">
        <f>"吉奕霖"</f>
        <v>吉奕霖</v>
      </c>
      <c r="E250" s="10"/>
    </row>
    <row r="251" spans="1:5">
      <c r="A251" s="8" t="s">
        <v>6</v>
      </c>
      <c r="B251" s="9">
        <v>249</v>
      </c>
      <c r="C251" s="10" t="s">
        <v>34</v>
      </c>
      <c r="D251" s="8" t="str">
        <f>"叶丽雨"</f>
        <v>叶丽雨</v>
      </c>
      <c r="E251" s="10"/>
    </row>
    <row r="252" spans="1:5">
      <c r="A252" s="8" t="s">
        <v>6</v>
      </c>
      <c r="B252" s="9">
        <v>250</v>
      </c>
      <c r="C252" s="10" t="s">
        <v>34</v>
      </c>
      <c r="D252" s="8" t="str">
        <f>"卓欣欣"</f>
        <v>卓欣欣</v>
      </c>
      <c r="E252" s="10"/>
    </row>
    <row r="253" spans="1:5">
      <c r="A253" s="8" t="s">
        <v>6</v>
      </c>
      <c r="B253" s="9">
        <v>251</v>
      </c>
      <c r="C253" s="10" t="s">
        <v>34</v>
      </c>
      <c r="D253" s="8" t="str">
        <f>"罗蓉慧"</f>
        <v>罗蓉慧</v>
      </c>
      <c r="E253" s="10"/>
    </row>
    <row r="254" spans="1:5">
      <c r="A254" s="8" t="s">
        <v>6</v>
      </c>
      <c r="B254" s="9">
        <v>252</v>
      </c>
      <c r="C254" s="10" t="s">
        <v>34</v>
      </c>
      <c r="D254" s="8" t="str">
        <f>"邱安妮"</f>
        <v>邱安妮</v>
      </c>
      <c r="E254" s="10"/>
    </row>
    <row r="255" spans="1:5">
      <c r="A255" s="8" t="s">
        <v>6</v>
      </c>
      <c r="B255" s="9">
        <v>253</v>
      </c>
      <c r="C255" s="10" t="s">
        <v>34</v>
      </c>
      <c r="D255" s="8" t="str">
        <f>"刘惠文"</f>
        <v>刘惠文</v>
      </c>
      <c r="E255" s="10"/>
    </row>
    <row r="256" spans="1:5">
      <c r="A256" s="8" t="s">
        <v>6</v>
      </c>
      <c r="B256" s="9">
        <v>254</v>
      </c>
      <c r="C256" s="10" t="s">
        <v>34</v>
      </c>
      <c r="D256" s="8" t="str">
        <f>"安景琪"</f>
        <v>安景琪</v>
      </c>
      <c r="E256" s="10"/>
    </row>
  </sheetData>
  <autoFilter ref="B2:E256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炬升 陈</dc:creator>
  <cp:lastModifiedBy>沉静</cp:lastModifiedBy>
  <dcterms:created xsi:type="dcterms:W3CDTF">2024-03-27T06:45:00Z</dcterms:created>
  <dcterms:modified xsi:type="dcterms:W3CDTF">2024-03-27T10:59:19Z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364E13BC9EC2499AB8768AAA0A42E85A_12</vt:lpwstr>
  </property>
  <property fmtid="{D5CDD505-2E9C-101B-9397-08002B2CF9AE}" pid="3" name="KSOProductBuildVer">
    <vt:lpwstr>2052-12.1.0.16412</vt:lpwstr>
  </property>
</Properties>
</file>