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data_2023-08-11 (1)" sheetId="1" r:id="rId1"/>
  </sheets>
  <definedNames>
    <definedName name="_xlnm.Print_Titles" localSheetId="0">'data_2023-08-11 (1)'!$1:$2</definedName>
  </definedNames>
  <calcPr fullCalcOnLoad="1"/>
</workbook>
</file>

<file path=xl/sharedStrings.xml><?xml version="1.0" encoding="utf-8"?>
<sst xmlns="http://schemas.openxmlformats.org/spreadsheetml/2006/main" count="129" uniqueCount="70">
  <si>
    <t>序号</t>
  </si>
  <si>
    <t>姓名</t>
  </si>
  <si>
    <t>性别</t>
  </si>
  <si>
    <t>准考证号</t>
  </si>
  <si>
    <t>学前教育专业知识</t>
  </si>
  <si>
    <t>学前教育综合知识</t>
  </si>
  <si>
    <t>女</t>
  </si>
  <si>
    <t>李龙宇</t>
  </si>
  <si>
    <t>李承辰</t>
  </si>
  <si>
    <t>梁晓兰</t>
  </si>
  <si>
    <t>戴心语</t>
  </si>
  <si>
    <t>施佳娟</t>
  </si>
  <si>
    <t>陈明雨</t>
  </si>
  <si>
    <t>魏巧玉</t>
  </si>
  <si>
    <t>王金美</t>
  </si>
  <si>
    <t>陈峥嵘</t>
  </si>
  <si>
    <t>胡瑶</t>
  </si>
  <si>
    <t>祝家璐</t>
  </si>
  <si>
    <t>黄有萱</t>
  </si>
  <si>
    <t>胡晓芸</t>
  </si>
  <si>
    <t>吴振燕</t>
  </si>
  <si>
    <t>李霞</t>
  </si>
  <si>
    <t>王昕雨</t>
  </si>
  <si>
    <t>陈玲</t>
  </si>
  <si>
    <t>庞家慧</t>
  </si>
  <si>
    <t>王有贞</t>
  </si>
  <si>
    <t>王德玉</t>
  </si>
  <si>
    <t>林玉</t>
  </si>
  <si>
    <t>刘菡</t>
  </si>
  <si>
    <t>董勤勤</t>
  </si>
  <si>
    <t>罗婷</t>
  </si>
  <si>
    <t>吴维霞</t>
  </si>
  <si>
    <t>陈文娟</t>
  </si>
  <si>
    <t>谢晓芳</t>
  </si>
  <si>
    <t>吴海霞</t>
  </si>
  <si>
    <t>李艳</t>
  </si>
  <si>
    <t>杨国婧</t>
  </si>
  <si>
    <t>彭宏梅</t>
  </si>
  <si>
    <t>潘庆媛</t>
  </si>
  <si>
    <t>殷华静</t>
  </si>
  <si>
    <t>陈生巧</t>
  </si>
  <si>
    <t>张慧丽</t>
  </si>
  <si>
    <t>刘雨</t>
  </si>
  <si>
    <t>张婕</t>
  </si>
  <si>
    <t>骆大艳</t>
  </si>
  <si>
    <t>周颖</t>
  </si>
  <si>
    <t>杨婷婷</t>
  </si>
  <si>
    <t>李星</t>
  </si>
  <si>
    <t>杨萌萌</t>
  </si>
  <si>
    <t>李莹莹</t>
  </si>
  <si>
    <t>刘欣悦</t>
  </si>
  <si>
    <t>万婷婷</t>
  </si>
  <si>
    <t>於万红</t>
  </si>
  <si>
    <t>刘连凤</t>
  </si>
  <si>
    <t>徐梦圆</t>
  </si>
  <si>
    <t>王萍</t>
  </si>
  <si>
    <t>张瑜</t>
  </si>
  <si>
    <t>张慧</t>
  </si>
  <si>
    <t>岑乾菲</t>
  </si>
  <si>
    <t>林文霞</t>
  </si>
  <si>
    <t>赵静</t>
  </si>
  <si>
    <t>于慧</t>
  </si>
  <si>
    <t>王千玉</t>
  </si>
  <si>
    <t>何文婷</t>
  </si>
  <si>
    <t>张喜悦</t>
  </si>
  <si>
    <t>林有轩</t>
  </si>
  <si>
    <t>丁梦婷</t>
  </si>
  <si>
    <t>2023年公办幼儿园员额制专任教师拟参加资格复审人员名单</t>
  </si>
  <si>
    <t>岗位代码</t>
  </si>
  <si>
    <t>笔试合成成绩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</si>
</sst>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℅"/>
    <numFmt numFmtId="177" formatCode="0;_줅"/>
    <numFmt numFmtId="178" formatCode="0.0;_줅"/>
    <numFmt numFmtId="179" formatCode="0.00;_줅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179" fontId="42" fillId="33" borderId="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F2" sqref="F1:G16384"/>
    </sheetView>
  </sheetViews>
  <sheetFormatPr defaultColWidth="9.140625" defaultRowHeight="15"/>
  <cols>
    <col min="1" max="1" width="5.421875" style="1" customWidth="1"/>
    <col min="2" max="2" width="9.00390625" style="1" customWidth="1"/>
    <col min="3" max="3" width="6.421875" style="1" customWidth="1"/>
    <col min="4" max="4" width="9.00390625" style="2" customWidth="1"/>
    <col min="5" max="5" width="10.00390625" style="1" customWidth="1"/>
    <col min="6" max="6" width="15.28125" style="1" customWidth="1"/>
    <col min="7" max="7" width="15.28125" style="0" customWidth="1"/>
    <col min="8" max="8" width="14.140625" style="0" customWidth="1"/>
  </cols>
  <sheetData>
    <row r="1" spans="1:8" ht="28.5" customHeight="1">
      <c r="A1" s="7" t="s">
        <v>67</v>
      </c>
      <c r="B1" s="7"/>
      <c r="C1" s="7"/>
      <c r="D1" s="7"/>
      <c r="E1" s="7"/>
      <c r="F1" s="7"/>
      <c r="G1" s="7"/>
      <c r="H1" s="7"/>
    </row>
    <row r="2" spans="1:8" ht="29.25" customHeight="1">
      <c r="A2" s="3" t="s">
        <v>0</v>
      </c>
      <c r="B2" s="3" t="s">
        <v>1</v>
      </c>
      <c r="C2" s="3" t="s">
        <v>2</v>
      </c>
      <c r="D2" s="4" t="s">
        <v>68</v>
      </c>
      <c r="E2" s="4" t="s">
        <v>3</v>
      </c>
      <c r="F2" s="4" t="s">
        <v>4</v>
      </c>
      <c r="G2" s="4" t="s">
        <v>5</v>
      </c>
      <c r="H2" s="4" t="s">
        <v>69</v>
      </c>
    </row>
    <row r="3" spans="1:8" ht="19.5" customHeight="1">
      <c r="A3" s="5">
        <v>1</v>
      </c>
      <c r="B3" s="5" t="s">
        <v>11</v>
      </c>
      <c r="C3" s="5" t="s">
        <v>6</v>
      </c>
      <c r="D3" s="5" t="str">
        <f aca="true" t="shared" si="0" ref="D3:D14">"202301"</f>
        <v>202301</v>
      </c>
      <c r="E3" s="5" t="str">
        <f>"20230130"</f>
        <v>20230130</v>
      </c>
      <c r="F3" s="5">
        <v>101</v>
      </c>
      <c r="G3" s="5">
        <v>108</v>
      </c>
      <c r="H3" s="6">
        <f aca="true" t="shared" si="1" ref="H3:H14">F3*0.6+G3*0.4</f>
        <v>103.8</v>
      </c>
    </row>
    <row r="4" spans="1:8" ht="19.5" customHeight="1">
      <c r="A4" s="5">
        <v>2</v>
      </c>
      <c r="B4" s="5" t="s">
        <v>12</v>
      </c>
      <c r="C4" s="5" t="s">
        <v>6</v>
      </c>
      <c r="D4" s="5" t="str">
        <f t="shared" si="0"/>
        <v>202301</v>
      </c>
      <c r="E4" s="5" t="str">
        <f>"20230203"</f>
        <v>20230203</v>
      </c>
      <c r="F4" s="5">
        <v>102</v>
      </c>
      <c r="G4" s="5">
        <v>95</v>
      </c>
      <c r="H4" s="6">
        <f t="shared" si="1"/>
        <v>99.19999999999999</v>
      </c>
    </row>
    <row r="5" spans="1:8" ht="19.5" customHeight="1">
      <c r="A5" s="5">
        <v>3</v>
      </c>
      <c r="B5" s="5" t="s">
        <v>10</v>
      </c>
      <c r="C5" s="5" t="s">
        <v>6</v>
      </c>
      <c r="D5" s="5" t="str">
        <f t="shared" si="0"/>
        <v>202301</v>
      </c>
      <c r="E5" s="5" t="str">
        <f>"20230129"</f>
        <v>20230129</v>
      </c>
      <c r="F5" s="5">
        <v>98</v>
      </c>
      <c r="G5" s="5">
        <v>94</v>
      </c>
      <c r="H5" s="6">
        <f t="shared" si="1"/>
        <v>96.4</v>
      </c>
    </row>
    <row r="6" spans="1:8" ht="19.5" customHeight="1">
      <c r="A6" s="5">
        <v>4</v>
      </c>
      <c r="B6" s="5" t="s">
        <v>14</v>
      </c>
      <c r="C6" s="5" t="s">
        <v>6</v>
      </c>
      <c r="D6" s="5" t="str">
        <f t="shared" si="0"/>
        <v>202301</v>
      </c>
      <c r="E6" s="5" t="str">
        <f>"20230211"</f>
        <v>20230211</v>
      </c>
      <c r="F6" s="5">
        <v>95</v>
      </c>
      <c r="G6" s="5">
        <v>98</v>
      </c>
      <c r="H6" s="6">
        <f t="shared" si="1"/>
        <v>96.2</v>
      </c>
    </row>
    <row r="7" spans="1:8" ht="19.5" customHeight="1">
      <c r="A7" s="5">
        <v>5</v>
      </c>
      <c r="B7" s="5" t="s">
        <v>13</v>
      </c>
      <c r="C7" s="5" t="s">
        <v>6</v>
      </c>
      <c r="D7" s="5" t="str">
        <f t="shared" si="0"/>
        <v>202301</v>
      </c>
      <c r="E7" s="5" t="str">
        <f>"20230209"</f>
        <v>20230209</v>
      </c>
      <c r="F7" s="5">
        <v>103</v>
      </c>
      <c r="G7" s="5">
        <v>85</v>
      </c>
      <c r="H7" s="6">
        <f t="shared" si="1"/>
        <v>95.8</v>
      </c>
    </row>
    <row r="8" spans="1:8" ht="19.5" customHeight="1">
      <c r="A8" s="5">
        <v>6</v>
      </c>
      <c r="B8" s="5" t="s">
        <v>16</v>
      </c>
      <c r="C8" s="5" t="s">
        <v>6</v>
      </c>
      <c r="D8" s="5" t="str">
        <f t="shared" si="0"/>
        <v>202301</v>
      </c>
      <c r="E8" s="5" t="str">
        <f>"20230301"</f>
        <v>20230301</v>
      </c>
      <c r="F8" s="5">
        <v>93</v>
      </c>
      <c r="G8" s="5">
        <v>99</v>
      </c>
      <c r="H8" s="6">
        <f t="shared" si="1"/>
        <v>95.4</v>
      </c>
    </row>
    <row r="9" spans="1:8" ht="19.5" customHeight="1">
      <c r="A9" s="5">
        <v>7</v>
      </c>
      <c r="B9" s="5" t="s">
        <v>17</v>
      </c>
      <c r="C9" s="5" t="s">
        <v>6</v>
      </c>
      <c r="D9" s="5" t="str">
        <f t="shared" si="0"/>
        <v>202301</v>
      </c>
      <c r="E9" s="5" t="str">
        <f>"20230307"</f>
        <v>20230307</v>
      </c>
      <c r="F9" s="5">
        <v>97</v>
      </c>
      <c r="G9" s="5">
        <v>93</v>
      </c>
      <c r="H9" s="6">
        <f t="shared" si="1"/>
        <v>95.4</v>
      </c>
    </row>
    <row r="10" spans="1:8" ht="19.5" customHeight="1">
      <c r="A10" s="5">
        <v>8</v>
      </c>
      <c r="B10" s="5" t="s">
        <v>18</v>
      </c>
      <c r="C10" s="5" t="s">
        <v>6</v>
      </c>
      <c r="D10" s="5" t="str">
        <f t="shared" si="0"/>
        <v>202301</v>
      </c>
      <c r="E10" s="5" t="str">
        <f>"20230317"</f>
        <v>20230317</v>
      </c>
      <c r="F10" s="5">
        <v>91</v>
      </c>
      <c r="G10" s="5">
        <v>99</v>
      </c>
      <c r="H10" s="6">
        <f t="shared" si="1"/>
        <v>94.2</v>
      </c>
    </row>
    <row r="11" spans="1:8" ht="19.5" customHeight="1">
      <c r="A11" s="5">
        <v>9</v>
      </c>
      <c r="B11" s="5" t="s">
        <v>8</v>
      </c>
      <c r="C11" s="5" t="s">
        <v>6</v>
      </c>
      <c r="D11" s="5" t="str">
        <f t="shared" si="0"/>
        <v>202301</v>
      </c>
      <c r="E11" s="5" t="str">
        <f>"20230125"</f>
        <v>20230125</v>
      </c>
      <c r="F11" s="5">
        <v>93</v>
      </c>
      <c r="G11" s="5">
        <v>94</v>
      </c>
      <c r="H11" s="6">
        <f t="shared" si="1"/>
        <v>93.4</v>
      </c>
    </row>
    <row r="12" spans="1:8" ht="19.5" customHeight="1">
      <c r="A12" s="5">
        <v>10</v>
      </c>
      <c r="B12" s="5" t="s">
        <v>7</v>
      </c>
      <c r="C12" s="5" t="s">
        <v>6</v>
      </c>
      <c r="D12" s="5" t="str">
        <f t="shared" si="0"/>
        <v>202301</v>
      </c>
      <c r="E12" s="5" t="str">
        <f>"20230106"</f>
        <v>20230106</v>
      </c>
      <c r="F12" s="5">
        <v>88</v>
      </c>
      <c r="G12" s="5">
        <v>101</v>
      </c>
      <c r="H12" s="6">
        <f t="shared" si="1"/>
        <v>93.2</v>
      </c>
    </row>
    <row r="13" spans="1:8" ht="19.5" customHeight="1">
      <c r="A13" s="5">
        <v>11</v>
      </c>
      <c r="B13" s="5" t="s">
        <v>15</v>
      </c>
      <c r="C13" s="5" t="s">
        <v>6</v>
      </c>
      <c r="D13" s="5" t="str">
        <f t="shared" si="0"/>
        <v>202301</v>
      </c>
      <c r="E13" s="5" t="str">
        <f>"20230223"</f>
        <v>20230223</v>
      </c>
      <c r="F13" s="5">
        <v>94</v>
      </c>
      <c r="G13" s="5">
        <v>91</v>
      </c>
      <c r="H13" s="6">
        <f t="shared" si="1"/>
        <v>92.8</v>
      </c>
    </row>
    <row r="14" spans="1:8" ht="19.5" customHeight="1">
      <c r="A14" s="5">
        <v>12</v>
      </c>
      <c r="B14" s="5" t="s">
        <v>9</v>
      </c>
      <c r="C14" s="5" t="s">
        <v>6</v>
      </c>
      <c r="D14" s="5" t="str">
        <f t="shared" si="0"/>
        <v>202301</v>
      </c>
      <c r="E14" s="5" t="str">
        <f>"20230128"</f>
        <v>20230128</v>
      </c>
      <c r="F14" s="5">
        <v>91</v>
      </c>
      <c r="G14" s="5">
        <v>94</v>
      </c>
      <c r="H14" s="6">
        <f t="shared" si="1"/>
        <v>92.2</v>
      </c>
    </row>
    <row r="15" spans="1:8" ht="19.5" customHeight="1">
      <c r="A15" s="5"/>
      <c r="B15" s="5"/>
      <c r="C15" s="5"/>
      <c r="D15" s="5"/>
      <c r="E15" s="5"/>
      <c r="F15" s="5"/>
      <c r="G15" s="5"/>
      <c r="H15" s="6"/>
    </row>
    <row r="16" spans="1:8" ht="19.5" customHeight="1">
      <c r="A16" s="5">
        <v>1</v>
      </c>
      <c r="B16" s="5" t="s">
        <v>26</v>
      </c>
      <c r="C16" s="5" t="s">
        <v>6</v>
      </c>
      <c r="D16" s="5" t="str">
        <f aca="true" t="shared" si="2" ref="D16:D27">"202302"</f>
        <v>202302</v>
      </c>
      <c r="E16" s="5" t="str">
        <f>"20230428"</f>
        <v>20230428</v>
      </c>
      <c r="F16" s="5">
        <v>101</v>
      </c>
      <c r="G16" s="5">
        <v>100</v>
      </c>
      <c r="H16" s="6">
        <f aca="true" t="shared" si="3" ref="H16:H27">F16*0.6+G16*0.4</f>
        <v>100.6</v>
      </c>
    </row>
    <row r="17" spans="1:8" ht="19.5" customHeight="1">
      <c r="A17" s="5">
        <v>2</v>
      </c>
      <c r="B17" s="5" t="s">
        <v>25</v>
      </c>
      <c r="C17" s="5" t="s">
        <v>6</v>
      </c>
      <c r="D17" s="5" t="str">
        <f t="shared" si="2"/>
        <v>202302</v>
      </c>
      <c r="E17" s="5" t="str">
        <f>"20230416"</f>
        <v>20230416</v>
      </c>
      <c r="F17" s="5">
        <v>93</v>
      </c>
      <c r="G17" s="5">
        <v>107</v>
      </c>
      <c r="H17" s="6">
        <f t="shared" si="3"/>
        <v>98.6</v>
      </c>
    </row>
    <row r="18" spans="1:8" ht="19.5" customHeight="1">
      <c r="A18" s="5">
        <v>3</v>
      </c>
      <c r="B18" s="5" t="s">
        <v>29</v>
      </c>
      <c r="C18" s="5" t="s">
        <v>6</v>
      </c>
      <c r="D18" s="5" t="str">
        <f t="shared" si="2"/>
        <v>202302</v>
      </c>
      <c r="E18" s="5" t="str">
        <f>"20230517"</f>
        <v>20230517</v>
      </c>
      <c r="F18" s="5">
        <v>97</v>
      </c>
      <c r="G18" s="5">
        <v>100</v>
      </c>
      <c r="H18" s="6">
        <f t="shared" si="3"/>
        <v>98.19999999999999</v>
      </c>
    </row>
    <row r="19" spans="1:8" ht="19.5" customHeight="1">
      <c r="A19" s="5">
        <v>4</v>
      </c>
      <c r="B19" s="5" t="s">
        <v>20</v>
      </c>
      <c r="C19" s="5" t="s">
        <v>6</v>
      </c>
      <c r="D19" s="5" t="str">
        <f t="shared" si="2"/>
        <v>202302</v>
      </c>
      <c r="E19" s="5" t="str">
        <f>"20230402"</f>
        <v>20230402</v>
      </c>
      <c r="F19" s="5">
        <v>102</v>
      </c>
      <c r="G19" s="5">
        <v>92</v>
      </c>
      <c r="H19" s="6">
        <f t="shared" si="3"/>
        <v>98</v>
      </c>
    </row>
    <row r="20" spans="1:8" ht="19.5" customHeight="1">
      <c r="A20" s="5">
        <v>5</v>
      </c>
      <c r="B20" s="5" t="s">
        <v>22</v>
      </c>
      <c r="C20" s="5" t="s">
        <v>6</v>
      </c>
      <c r="D20" s="5" t="str">
        <f t="shared" si="2"/>
        <v>202302</v>
      </c>
      <c r="E20" s="5" t="str">
        <f>"20230409"</f>
        <v>20230409</v>
      </c>
      <c r="F20" s="5">
        <v>98</v>
      </c>
      <c r="G20" s="5">
        <v>95</v>
      </c>
      <c r="H20" s="6">
        <f t="shared" si="3"/>
        <v>96.8</v>
      </c>
    </row>
    <row r="21" spans="1:8" ht="19.5" customHeight="1">
      <c r="A21" s="5">
        <v>6</v>
      </c>
      <c r="B21" s="5" t="s">
        <v>19</v>
      </c>
      <c r="C21" s="5" t="s">
        <v>6</v>
      </c>
      <c r="D21" s="5" t="str">
        <f t="shared" si="2"/>
        <v>202302</v>
      </c>
      <c r="E21" s="5" t="str">
        <f>"20230329"</f>
        <v>20230329</v>
      </c>
      <c r="F21" s="5">
        <v>94</v>
      </c>
      <c r="G21" s="5">
        <v>99</v>
      </c>
      <c r="H21" s="6">
        <f t="shared" si="3"/>
        <v>96</v>
      </c>
    </row>
    <row r="22" spans="1:8" ht="19.5" customHeight="1">
      <c r="A22" s="5">
        <v>7</v>
      </c>
      <c r="B22" s="5" t="s">
        <v>30</v>
      </c>
      <c r="C22" s="5" t="s">
        <v>6</v>
      </c>
      <c r="D22" s="5" t="str">
        <f t="shared" si="2"/>
        <v>202302</v>
      </c>
      <c r="E22" s="5" t="str">
        <f>"20230615"</f>
        <v>20230615</v>
      </c>
      <c r="F22" s="5">
        <v>95</v>
      </c>
      <c r="G22" s="5">
        <v>97</v>
      </c>
      <c r="H22" s="6">
        <f t="shared" si="3"/>
        <v>95.80000000000001</v>
      </c>
    </row>
    <row r="23" spans="1:8" ht="19.5" customHeight="1">
      <c r="A23" s="5">
        <v>8</v>
      </c>
      <c r="B23" s="5" t="s">
        <v>23</v>
      </c>
      <c r="C23" s="5" t="s">
        <v>6</v>
      </c>
      <c r="D23" s="5" t="str">
        <f t="shared" si="2"/>
        <v>202302</v>
      </c>
      <c r="E23" s="5" t="str">
        <f>"20230414"</f>
        <v>20230414</v>
      </c>
      <c r="F23" s="5">
        <v>94</v>
      </c>
      <c r="G23" s="5">
        <v>98</v>
      </c>
      <c r="H23" s="6">
        <f t="shared" si="3"/>
        <v>95.6</v>
      </c>
    </row>
    <row r="24" spans="1:8" ht="19.5" customHeight="1">
      <c r="A24" s="5">
        <v>9</v>
      </c>
      <c r="B24" s="5" t="s">
        <v>24</v>
      </c>
      <c r="C24" s="5" t="s">
        <v>6</v>
      </c>
      <c r="D24" s="5" t="str">
        <f t="shared" si="2"/>
        <v>202302</v>
      </c>
      <c r="E24" s="5" t="str">
        <f>"20230415"</f>
        <v>20230415</v>
      </c>
      <c r="F24" s="5">
        <v>95</v>
      </c>
      <c r="G24" s="5">
        <v>96</v>
      </c>
      <c r="H24" s="6">
        <f t="shared" si="3"/>
        <v>95.4</v>
      </c>
    </row>
    <row r="25" spans="1:8" ht="19.5" customHeight="1">
      <c r="A25" s="5">
        <v>10</v>
      </c>
      <c r="B25" s="5" t="s">
        <v>28</v>
      </c>
      <c r="C25" s="5" t="s">
        <v>6</v>
      </c>
      <c r="D25" s="5" t="str">
        <f t="shared" si="2"/>
        <v>202302</v>
      </c>
      <c r="E25" s="5" t="str">
        <f>"20230515"</f>
        <v>20230515</v>
      </c>
      <c r="F25" s="5">
        <v>90</v>
      </c>
      <c r="G25" s="5">
        <v>103</v>
      </c>
      <c r="H25" s="6">
        <f t="shared" si="3"/>
        <v>95.2</v>
      </c>
    </row>
    <row r="26" spans="1:8" ht="19.5" customHeight="1">
      <c r="A26" s="5">
        <v>11</v>
      </c>
      <c r="B26" s="5" t="s">
        <v>21</v>
      </c>
      <c r="C26" s="5" t="s">
        <v>6</v>
      </c>
      <c r="D26" s="5" t="str">
        <f t="shared" si="2"/>
        <v>202302</v>
      </c>
      <c r="E26" s="5" t="str">
        <f>"20230407"</f>
        <v>20230407</v>
      </c>
      <c r="F26" s="5">
        <v>97</v>
      </c>
      <c r="G26" s="5">
        <v>89</v>
      </c>
      <c r="H26" s="6">
        <f t="shared" si="3"/>
        <v>93.8</v>
      </c>
    </row>
    <row r="27" spans="1:8" ht="19.5" customHeight="1">
      <c r="A27" s="5">
        <v>12</v>
      </c>
      <c r="B27" s="5" t="s">
        <v>27</v>
      </c>
      <c r="C27" s="5" t="s">
        <v>6</v>
      </c>
      <c r="D27" s="5" t="str">
        <f t="shared" si="2"/>
        <v>202302</v>
      </c>
      <c r="E27" s="5" t="str">
        <f>"20230509"</f>
        <v>20230509</v>
      </c>
      <c r="F27" s="5">
        <v>91</v>
      </c>
      <c r="G27" s="5">
        <v>96</v>
      </c>
      <c r="H27" s="6">
        <f t="shared" si="3"/>
        <v>93</v>
      </c>
    </row>
    <row r="28" spans="1:8" ht="19.5" customHeight="1">
      <c r="A28" s="5"/>
      <c r="B28" s="5"/>
      <c r="C28" s="5"/>
      <c r="D28" s="5"/>
      <c r="E28" s="5"/>
      <c r="F28" s="5"/>
      <c r="G28" s="5"/>
      <c r="H28" s="6"/>
    </row>
    <row r="29" spans="1:8" ht="19.5" customHeight="1">
      <c r="A29" s="5">
        <v>1</v>
      </c>
      <c r="B29" s="5" t="s">
        <v>38</v>
      </c>
      <c r="C29" s="5" t="s">
        <v>6</v>
      </c>
      <c r="D29" s="5" t="str">
        <f aca="true" t="shared" si="4" ref="D29:D40">"202303"</f>
        <v>202303</v>
      </c>
      <c r="E29" s="5" t="str">
        <f>"20230726"</f>
        <v>20230726</v>
      </c>
      <c r="F29" s="5">
        <v>99</v>
      </c>
      <c r="G29" s="5">
        <v>114</v>
      </c>
      <c r="H29" s="6">
        <f aca="true" t="shared" si="5" ref="H29:H40">F29*0.6+G29*0.4</f>
        <v>105</v>
      </c>
    </row>
    <row r="30" spans="1:8" ht="19.5" customHeight="1">
      <c r="A30" s="5">
        <v>2</v>
      </c>
      <c r="B30" s="5" t="s">
        <v>31</v>
      </c>
      <c r="C30" s="5" t="s">
        <v>6</v>
      </c>
      <c r="D30" s="5" t="str">
        <f t="shared" si="4"/>
        <v>202303</v>
      </c>
      <c r="E30" s="5" t="str">
        <f>"20230623"</f>
        <v>20230623</v>
      </c>
      <c r="F30" s="5">
        <v>99</v>
      </c>
      <c r="G30" s="5">
        <v>106</v>
      </c>
      <c r="H30" s="6">
        <f t="shared" si="5"/>
        <v>101.80000000000001</v>
      </c>
    </row>
    <row r="31" spans="1:8" ht="19.5" customHeight="1">
      <c r="A31" s="5">
        <v>3</v>
      </c>
      <c r="B31" s="5" t="s">
        <v>40</v>
      </c>
      <c r="C31" s="5" t="s">
        <v>6</v>
      </c>
      <c r="D31" s="5" t="str">
        <f t="shared" si="4"/>
        <v>202303</v>
      </c>
      <c r="E31" s="5" t="str">
        <f>"20230808"</f>
        <v>20230808</v>
      </c>
      <c r="F31" s="5">
        <v>91</v>
      </c>
      <c r="G31" s="5">
        <v>102</v>
      </c>
      <c r="H31" s="6">
        <f t="shared" si="5"/>
        <v>95.4</v>
      </c>
    </row>
    <row r="32" spans="1:8" ht="19.5" customHeight="1">
      <c r="A32" s="5">
        <v>4</v>
      </c>
      <c r="B32" s="5" t="s">
        <v>34</v>
      </c>
      <c r="C32" s="5" t="s">
        <v>6</v>
      </c>
      <c r="D32" s="5" t="str">
        <f t="shared" si="4"/>
        <v>202303</v>
      </c>
      <c r="E32" s="5" t="str">
        <f>"20230717"</f>
        <v>20230717</v>
      </c>
      <c r="F32" s="5">
        <v>82</v>
      </c>
      <c r="G32" s="5">
        <v>110</v>
      </c>
      <c r="H32" s="6">
        <f t="shared" si="5"/>
        <v>93.19999999999999</v>
      </c>
    </row>
    <row r="33" spans="1:8" ht="19.5" customHeight="1">
      <c r="A33" s="5">
        <v>5</v>
      </c>
      <c r="B33" s="5" t="s">
        <v>41</v>
      </c>
      <c r="C33" s="5" t="s">
        <v>6</v>
      </c>
      <c r="D33" s="5" t="str">
        <f t="shared" si="4"/>
        <v>202303</v>
      </c>
      <c r="E33" s="5" t="str">
        <f>"20230818"</f>
        <v>20230818</v>
      </c>
      <c r="F33" s="5">
        <v>86</v>
      </c>
      <c r="G33" s="5">
        <v>99</v>
      </c>
      <c r="H33" s="6">
        <f t="shared" si="5"/>
        <v>91.2</v>
      </c>
    </row>
    <row r="34" spans="1:8" ht="19.5" customHeight="1">
      <c r="A34" s="5">
        <v>6</v>
      </c>
      <c r="B34" s="5" t="s">
        <v>39</v>
      </c>
      <c r="C34" s="5" t="s">
        <v>6</v>
      </c>
      <c r="D34" s="5" t="str">
        <f t="shared" si="4"/>
        <v>202303</v>
      </c>
      <c r="E34" s="5" t="str">
        <f>"20230805"</f>
        <v>20230805</v>
      </c>
      <c r="F34" s="5">
        <v>84</v>
      </c>
      <c r="G34" s="5">
        <v>101</v>
      </c>
      <c r="H34" s="6">
        <f t="shared" si="5"/>
        <v>90.80000000000001</v>
      </c>
    </row>
    <row r="35" spans="1:8" ht="19.5" customHeight="1">
      <c r="A35" s="5">
        <v>7</v>
      </c>
      <c r="B35" s="5" t="s">
        <v>33</v>
      </c>
      <c r="C35" s="5" t="s">
        <v>6</v>
      </c>
      <c r="D35" s="5" t="str">
        <f t="shared" si="4"/>
        <v>202303</v>
      </c>
      <c r="E35" s="5" t="str">
        <f>"20230710"</f>
        <v>20230710</v>
      </c>
      <c r="F35" s="5">
        <v>85</v>
      </c>
      <c r="G35" s="5">
        <v>97</v>
      </c>
      <c r="H35" s="6">
        <f t="shared" si="5"/>
        <v>89.80000000000001</v>
      </c>
    </row>
    <row r="36" spans="1:8" ht="19.5" customHeight="1">
      <c r="A36" s="5">
        <v>8</v>
      </c>
      <c r="B36" s="5" t="s">
        <v>37</v>
      </c>
      <c r="C36" s="5" t="s">
        <v>6</v>
      </c>
      <c r="D36" s="5" t="str">
        <f t="shared" si="4"/>
        <v>202303</v>
      </c>
      <c r="E36" s="5" t="str">
        <f>"20230724"</f>
        <v>20230724</v>
      </c>
      <c r="F36" s="5">
        <v>86</v>
      </c>
      <c r="G36" s="5">
        <v>94</v>
      </c>
      <c r="H36" s="6">
        <f t="shared" si="5"/>
        <v>89.2</v>
      </c>
    </row>
    <row r="37" spans="1:8" ht="19.5" customHeight="1">
      <c r="A37" s="5">
        <v>9</v>
      </c>
      <c r="B37" s="5" t="s">
        <v>35</v>
      </c>
      <c r="C37" s="5" t="s">
        <v>6</v>
      </c>
      <c r="D37" s="5" t="str">
        <f t="shared" si="4"/>
        <v>202303</v>
      </c>
      <c r="E37" s="5" t="str">
        <f>"20230721"</f>
        <v>20230721</v>
      </c>
      <c r="F37" s="5">
        <v>84</v>
      </c>
      <c r="G37" s="5">
        <v>93</v>
      </c>
      <c r="H37" s="6">
        <f t="shared" si="5"/>
        <v>87.6</v>
      </c>
    </row>
    <row r="38" spans="1:8" ht="19.5" customHeight="1">
      <c r="A38" s="5">
        <v>10</v>
      </c>
      <c r="B38" s="5" t="s">
        <v>36</v>
      </c>
      <c r="C38" s="5" t="s">
        <v>6</v>
      </c>
      <c r="D38" s="5" t="str">
        <f t="shared" si="4"/>
        <v>202303</v>
      </c>
      <c r="E38" s="5" t="str">
        <f>"20230723"</f>
        <v>20230723</v>
      </c>
      <c r="F38" s="5">
        <v>81</v>
      </c>
      <c r="G38" s="5">
        <v>93</v>
      </c>
      <c r="H38" s="6">
        <f t="shared" si="5"/>
        <v>85.80000000000001</v>
      </c>
    </row>
    <row r="39" spans="1:8" ht="19.5" customHeight="1">
      <c r="A39" s="5">
        <v>11</v>
      </c>
      <c r="B39" s="5" t="s">
        <v>32</v>
      </c>
      <c r="C39" s="5" t="s">
        <v>6</v>
      </c>
      <c r="D39" s="5" t="str">
        <f t="shared" si="4"/>
        <v>202303</v>
      </c>
      <c r="E39" s="5" t="str">
        <f>"20230625"</f>
        <v>20230625</v>
      </c>
      <c r="F39" s="5">
        <v>80</v>
      </c>
      <c r="G39" s="5">
        <v>94</v>
      </c>
      <c r="H39" s="6">
        <f t="shared" si="5"/>
        <v>85.6</v>
      </c>
    </row>
    <row r="40" spans="1:8" ht="19.5" customHeight="1">
      <c r="A40" s="5">
        <v>12</v>
      </c>
      <c r="B40" s="5" t="s">
        <v>42</v>
      </c>
      <c r="C40" s="5" t="s">
        <v>6</v>
      </c>
      <c r="D40" s="5" t="str">
        <f t="shared" si="4"/>
        <v>202303</v>
      </c>
      <c r="E40" s="5" t="str">
        <f>"20230909"</f>
        <v>20230909</v>
      </c>
      <c r="F40" s="5">
        <v>76</v>
      </c>
      <c r="G40" s="5">
        <v>99</v>
      </c>
      <c r="H40" s="6">
        <f t="shared" si="5"/>
        <v>85.2</v>
      </c>
    </row>
    <row r="41" spans="1:8" ht="19.5" customHeight="1">
      <c r="A41" s="5"/>
      <c r="B41" s="5"/>
      <c r="C41" s="5"/>
      <c r="D41" s="5"/>
      <c r="E41" s="5"/>
      <c r="F41" s="5"/>
      <c r="G41" s="5"/>
      <c r="H41" s="6"/>
    </row>
    <row r="42" spans="1:8" ht="19.5" customHeight="1">
      <c r="A42" s="5">
        <v>1</v>
      </c>
      <c r="B42" s="5" t="s">
        <v>45</v>
      </c>
      <c r="C42" s="5" t="s">
        <v>6</v>
      </c>
      <c r="D42" s="5" t="str">
        <f aca="true" t="shared" si="6" ref="D42:D53">"202304"</f>
        <v>202304</v>
      </c>
      <c r="E42" s="5" t="str">
        <f>"20231020"</f>
        <v>20231020</v>
      </c>
      <c r="F42" s="5">
        <v>94</v>
      </c>
      <c r="G42" s="5">
        <v>100</v>
      </c>
      <c r="H42" s="6">
        <f aca="true" t="shared" si="7" ref="H42:H53">F42*0.6+G42*0.4</f>
        <v>96.4</v>
      </c>
    </row>
    <row r="43" spans="1:8" ht="19.5" customHeight="1">
      <c r="A43" s="5">
        <v>2</v>
      </c>
      <c r="B43" s="5" t="s">
        <v>43</v>
      </c>
      <c r="C43" s="5" t="s">
        <v>6</v>
      </c>
      <c r="D43" s="5" t="str">
        <f t="shared" si="6"/>
        <v>202304</v>
      </c>
      <c r="E43" s="5" t="str">
        <f>"20230922"</f>
        <v>20230922</v>
      </c>
      <c r="F43" s="5">
        <v>91</v>
      </c>
      <c r="G43" s="5">
        <v>100</v>
      </c>
      <c r="H43" s="6">
        <f t="shared" si="7"/>
        <v>94.6</v>
      </c>
    </row>
    <row r="44" spans="1:8" ht="19.5" customHeight="1">
      <c r="A44" s="5">
        <v>3</v>
      </c>
      <c r="B44" s="5" t="s">
        <v>50</v>
      </c>
      <c r="C44" s="5" t="s">
        <v>6</v>
      </c>
      <c r="D44" s="5" t="str">
        <f t="shared" si="6"/>
        <v>202304</v>
      </c>
      <c r="E44" s="5" t="str">
        <f>"20231121"</f>
        <v>20231121</v>
      </c>
      <c r="F44" s="5">
        <v>86</v>
      </c>
      <c r="G44" s="5">
        <v>103</v>
      </c>
      <c r="H44" s="6">
        <f t="shared" si="7"/>
        <v>92.80000000000001</v>
      </c>
    </row>
    <row r="45" spans="1:8" ht="19.5" customHeight="1">
      <c r="A45" s="5">
        <v>4</v>
      </c>
      <c r="B45" s="5" t="s">
        <v>51</v>
      </c>
      <c r="C45" s="5" t="s">
        <v>6</v>
      </c>
      <c r="D45" s="5" t="str">
        <f t="shared" si="6"/>
        <v>202304</v>
      </c>
      <c r="E45" s="5" t="str">
        <f>"20231124"</f>
        <v>20231124</v>
      </c>
      <c r="F45" s="5">
        <v>90</v>
      </c>
      <c r="G45" s="5">
        <v>96</v>
      </c>
      <c r="H45" s="6">
        <f t="shared" si="7"/>
        <v>92.4</v>
      </c>
    </row>
    <row r="46" spans="1:8" ht="19.5" customHeight="1">
      <c r="A46" s="5">
        <v>5</v>
      </c>
      <c r="B46" s="5" t="s">
        <v>49</v>
      </c>
      <c r="C46" s="5" t="s">
        <v>6</v>
      </c>
      <c r="D46" s="5" t="str">
        <f t="shared" si="6"/>
        <v>202304</v>
      </c>
      <c r="E46" s="5" t="str">
        <f>"20231113"</f>
        <v>20231113</v>
      </c>
      <c r="F46" s="5">
        <v>86</v>
      </c>
      <c r="G46" s="5">
        <v>100</v>
      </c>
      <c r="H46" s="6">
        <f t="shared" si="7"/>
        <v>91.6</v>
      </c>
    </row>
    <row r="47" spans="1:8" ht="19.5" customHeight="1">
      <c r="A47" s="5">
        <v>6</v>
      </c>
      <c r="B47" s="5" t="s">
        <v>52</v>
      </c>
      <c r="C47" s="5" t="s">
        <v>6</v>
      </c>
      <c r="D47" s="5" t="str">
        <f t="shared" si="6"/>
        <v>202304</v>
      </c>
      <c r="E47" s="5" t="str">
        <f>"20231130"</f>
        <v>20231130</v>
      </c>
      <c r="F47" s="5">
        <v>85</v>
      </c>
      <c r="G47" s="5">
        <v>100</v>
      </c>
      <c r="H47" s="6">
        <f t="shared" si="7"/>
        <v>91</v>
      </c>
    </row>
    <row r="48" spans="1:8" ht="19.5" customHeight="1">
      <c r="A48" s="5">
        <v>7</v>
      </c>
      <c r="B48" s="5" t="s">
        <v>53</v>
      </c>
      <c r="C48" s="5" t="s">
        <v>6</v>
      </c>
      <c r="D48" s="5" t="str">
        <f t="shared" si="6"/>
        <v>202304</v>
      </c>
      <c r="E48" s="5" t="str">
        <f>"20231204"</f>
        <v>20231204</v>
      </c>
      <c r="F48" s="5">
        <v>84</v>
      </c>
      <c r="G48" s="5">
        <v>97</v>
      </c>
      <c r="H48" s="6">
        <f t="shared" si="7"/>
        <v>89.2</v>
      </c>
    </row>
    <row r="49" spans="1:8" ht="19.5" customHeight="1">
      <c r="A49" s="5">
        <v>8</v>
      </c>
      <c r="B49" s="5" t="s">
        <v>47</v>
      </c>
      <c r="C49" s="5" t="s">
        <v>6</v>
      </c>
      <c r="D49" s="5" t="str">
        <f t="shared" si="6"/>
        <v>202304</v>
      </c>
      <c r="E49" s="5" t="str">
        <f>"20231106"</f>
        <v>20231106</v>
      </c>
      <c r="F49" s="5">
        <v>85</v>
      </c>
      <c r="G49" s="5">
        <v>95</v>
      </c>
      <c r="H49" s="6">
        <f t="shared" si="7"/>
        <v>89</v>
      </c>
    </row>
    <row r="50" spans="1:8" ht="19.5" customHeight="1">
      <c r="A50" s="5">
        <v>9</v>
      </c>
      <c r="B50" s="5" t="s">
        <v>54</v>
      </c>
      <c r="C50" s="5" t="s">
        <v>6</v>
      </c>
      <c r="D50" s="5" t="str">
        <f t="shared" si="6"/>
        <v>202304</v>
      </c>
      <c r="E50" s="5" t="str">
        <f>"20231208"</f>
        <v>20231208</v>
      </c>
      <c r="F50" s="5">
        <v>83</v>
      </c>
      <c r="G50" s="5">
        <v>98</v>
      </c>
      <c r="H50" s="6">
        <f t="shared" si="7"/>
        <v>89</v>
      </c>
    </row>
    <row r="51" spans="1:8" ht="19.5" customHeight="1">
      <c r="A51" s="5">
        <v>10</v>
      </c>
      <c r="B51" s="5" t="s">
        <v>48</v>
      </c>
      <c r="C51" s="5" t="s">
        <v>6</v>
      </c>
      <c r="D51" s="5" t="str">
        <f t="shared" si="6"/>
        <v>202304</v>
      </c>
      <c r="E51" s="5" t="str">
        <f>"20231112"</f>
        <v>20231112</v>
      </c>
      <c r="F51" s="5">
        <v>78</v>
      </c>
      <c r="G51" s="5">
        <v>104</v>
      </c>
      <c r="H51" s="6">
        <f t="shared" si="7"/>
        <v>88.4</v>
      </c>
    </row>
    <row r="52" spans="1:8" ht="19.5" customHeight="1">
      <c r="A52" s="5">
        <v>11</v>
      </c>
      <c r="B52" s="5" t="s">
        <v>44</v>
      </c>
      <c r="C52" s="5" t="s">
        <v>6</v>
      </c>
      <c r="D52" s="5" t="str">
        <f t="shared" si="6"/>
        <v>202304</v>
      </c>
      <c r="E52" s="5" t="str">
        <f>"20230928"</f>
        <v>20230928</v>
      </c>
      <c r="F52" s="5">
        <v>87</v>
      </c>
      <c r="G52" s="5">
        <v>86</v>
      </c>
      <c r="H52" s="6">
        <f t="shared" si="7"/>
        <v>86.6</v>
      </c>
    </row>
    <row r="53" spans="1:8" ht="19.5" customHeight="1">
      <c r="A53" s="5">
        <v>12</v>
      </c>
      <c r="B53" s="5" t="s">
        <v>46</v>
      </c>
      <c r="C53" s="5" t="s">
        <v>6</v>
      </c>
      <c r="D53" s="5" t="str">
        <f t="shared" si="6"/>
        <v>202304</v>
      </c>
      <c r="E53" s="5" t="str">
        <f>"20231023"</f>
        <v>20231023</v>
      </c>
      <c r="F53" s="5">
        <v>84</v>
      </c>
      <c r="G53" s="5">
        <v>90</v>
      </c>
      <c r="H53" s="6">
        <f t="shared" si="7"/>
        <v>86.4</v>
      </c>
    </row>
    <row r="54" spans="1:8" ht="19.5" customHeight="1">
      <c r="A54" s="5"/>
      <c r="B54" s="5"/>
      <c r="C54" s="5"/>
      <c r="D54" s="5"/>
      <c r="E54" s="5"/>
      <c r="F54" s="5"/>
      <c r="G54" s="5"/>
      <c r="H54" s="6"/>
    </row>
    <row r="55" spans="1:8" ht="19.5" customHeight="1">
      <c r="A55" s="5">
        <v>1</v>
      </c>
      <c r="B55" s="5" t="s">
        <v>62</v>
      </c>
      <c r="C55" s="5" t="s">
        <v>6</v>
      </c>
      <c r="D55" s="5" t="str">
        <f aca="true" t="shared" si="8" ref="D55:D66">"202305"</f>
        <v>202305</v>
      </c>
      <c r="E55" s="5" t="str">
        <f>"20231405"</f>
        <v>20231405</v>
      </c>
      <c r="F55" s="5">
        <v>86</v>
      </c>
      <c r="G55" s="5">
        <v>105</v>
      </c>
      <c r="H55" s="6">
        <f aca="true" t="shared" si="9" ref="H55:H66">F55*0.6+G55*0.4</f>
        <v>93.6</v>
      </c>
    </row>
    <row r="56" spans="1:8" ht="19.5" customHeight="1">
      <c r="A56" s="5">
        <v>2</v>
      </c>
      <c r="B56" s="5" t="s">
        <v>57</v>
      </c>
      <c r="C56" s="5" t="s">
        <v>6</v>
      </c>
      <c r="D56" s="5" t="str">
        <f t="shared" si="8"/>
        <v>202305</v>
      </c>
      <c r="E56" s="5" t="str">
        <f>"20231225"</f>
        <v>20231225</v>
      </c>
      <c r="F56" s="5">
        <v>83</v>
      </c>
      <c r="G56" s="5">
        <v>102</v>
      </c>
      <c r="H56" s="6">
        <f t="shared" si="9"/>
        <v>90.6</v>
      </c>
    </row>
    <row r="57" spans="1:8" ht="19.5" customHeight="1">
      <c r="A57" s="5">
        <v>3</v>
      </c>
      <c r="B57" s="5" t="s">
        <v>66</v>
      </c>
      <c r="C57" s="5" t="s">
        <v>6</v>
      </c>
      <c r="D57" s="5" t="str">
        <f t="shared" si="8"/>
        <v>202305</v>
      </c>
      <c r="E57" s="5" t="str">
        <f>"20231429"</f>
        <v>20231429</v>
      </c>
      <c r="F57" s="5">
        <v>83</v>
      </c>
      <c r="G57" s="5">
        <v>101</v>
      </c>
      <c r="H57" s="6">
        <f t="shared" si="9"/>
        <v>90.2</v>
      </c>
    </row>
    <row r="58" spans="1:8" ht="19.5" customHeight="1">
      <c r="A58" s="5">
        <v>4</v>
      </c>
      <c r="B58" s="5" t="s">
        <v>65</v>
      </c>
      <c r="C58" s="5" t="s">
        <v>6</v>
      </c>
      <c r="D58" s="5" t="str">
        <f t="shared" si="8"/>
        <v>202305</v>
      </c>
      <c r="E58" s="5" t="str">
        <f>"20231412"</f>
        <v>20231412</v>
      </c>
      <c r="F58" s="5">
        <v>83</v>
      </c>
      <c r="G58" s="5">
        <v>100</v>
      </c>
      <c r="H58" s="6">
        <f t="shared" si="9"/>
        <v>89.8</v>
      </c>
    </row>
    <row r="59" spans="1:8" ht="19.5" customHeight="1">
      <c r="A59" s="5">
        <v>5</v>
      </c>
      <c r="B59" s="5" t="s">
        <v>58</v>
      </c>
      <c r="C59" s="5" t="s">
        <v>6</v>
      </c>
      <c r="D59" s="5" t="str">
        <f t="shared" si="8"/>
        <v>202305</v>
      </c>
      <c r="E59" s="5" t="str">
        <f>"20231227"</f>
        <v>20231227</v>
      </c>
      <c r="F59" s="5">
        <v>84</v>
      </c>
      <c r="G59" s="5">
        <v>94</v>
      </c>
      <c r="H59" s="6">
        <f t="shared" si="9"/>
        <v>88</v>
      </c>
    </row>
    <row r="60" spans="1:8" ht="19.5" customHeight="1">
      <c r="A60" s="5">
        <v>6</v>
      </c>
      <c r="B60" s="5" t="s">
        <v>55</v>
      </c>
      <c r="C60" s="5" t="s">
        <v>6</v>
      </c>
      <c r="D60" s="5" t="str">
        <f t="shared" si="8"/>
        <v>202305</v>
      </c>
      <c r="E60" s="5" t="str">
        <f>"20231216"</f>
        <v>20231216</v>
      </c>
      <c r="F60" s="5">
        <v>85</v>
      </c>
      <c r="G60" s="5">
        <v>91</v>
      </c>
      <c r="H60" s="6">
        <f t="shared" si="9"/>
        <v>87.4</v>
      </c>
    </row>
    <row r="61" spans="1:8" ht="19.5" customHeight="1">
      <c r="A61" s="5">
        <v>7</v>
      </c>
      <c r="B61" s="5" t="s">
        <v>56</v>
      </c>
      <c r="C61" s="5" t="s">
        <v>6</v>
      </c>
      <c r="D61" s="5" t="str">
        <f t="shared" si="8"/>
        <v>202305</v>
      </c>
      <c r="E61" s="5" t="str">
        <f>"20231217"</f>
        <v>20231217</v>
      </c>
      <c r="F61" s="5">
        <v>81</v>
      </c>
      <c r="G61" s="5">
        <v>97</v>
      </c>
      <c r="H61" s="6">
        <f t="shared" si="9"/>
        <v>87.4</v>
      </c>
    </row>
    <row r="62" spans="1:8" ht="19.5" customHeight="1">
      <c r="A62" s="5">
        <v>8</v>
      </c>
      <c r="B62" s="5" t="s">
        <v>61</v>
      </c>
      <c r="C62" s="5" t="s">
        <v>6</v>
      </c>
      <c r="D62" s="5" t="str">
        <f t="shared" si="8"/>
        <v>202305</v>
      </c>
      <c r="E62" s="5" t="str">
        <f>"20231310"</f>
        <v>20231310</v>
      </c>
      <c r="F62" s="5">
        <v>86</v>
      </c>
      <c r="G62" s="5">
        <v>89</v>
      </c>
      <c r="H62" s="6">
        <f t="shared" si="9"/>
        <v>87.2</v>
      </c>
    </row>
    <row r="63" spans="1:8" ht="19.5" customHeight="1">
      <c r="A63" s="5">
        <v>9</v>
      </c>
      <c r="B63" s="5" t="s">
        <v>63</v>
      </c>
      <c r="C63" s="5" t="s">
        <v>6</v>
      </c>
      <c r="D63" s="5" t="str">
        <f t="shared" si="8"/>
        <v>202305</v>
      </c>
      <c r="E63" s="5" t="str">
        <f>"20231406"</f>
        <v>20231406</v>
      </c>
      <c r="F63" s="5">
        <v>81</v>
      </c>
      <c r="G63" s="5">
        <v>96</v>
      </c>
      <c r="H63" s="6">
        <f t="shared" si="9"/>
        <v>87</v>
      </c>
    </row>
    <row r="64" spans="1:8" ht="19.5" customHeight="1">
      <c r="A64" s="5">
        <v>10</v>
      </c>
      <c r="B64" s="5" t="s">
        <v>59</v>
      </c>
      <c r="C64" s="5" t="s">
        <v>6</v>
      </c>
      <c r="D64" s="5" t="str">
        <f t="shared" si="8"/>
        <v>202305</v>
      </c>
      <c r="E64" s="5" t="str">
        <f>"20231302"</f>
        <v>20231302</v>
      </c>
      <c r="F64" s="5">
        <v>76</v>
      </c>
      <c r="G64" s="5">
        <v>102</v>
      </c>
      <c r="H64" s="6">
        <f t="shared" si="9"/>
        <v>86.4</v>
      </c>
    </row>
    <row r="65" spans="1:8" ht="21" customHeight="1">
      <c r="A65" s="5">
        <v>11</v>
      </c>
      <c r="B65" s="5" t="s">
        <v>64</v>
      </c>
      <c r="C65" s="5" t="s">
        <v>6</v>
      </c>
      <c r="D65" s="5" t="str">
        <f t="shared" si="8"/>
        <v>202305</v>
      </c>
      <c r="E65" s="5" t="str">
        <f>"20231411"</f>
        <v>20231411</v>
      </c>
      <c r="F65" s="5">
        <v>83</v>
      </c>
      <c r="G65" s="5">
        <v>91</v>
      </c>
      <c r="H65" s="6">
        <f t="shared" si="9"/>
        <v>86.19999999999999</v>
      </c>
    </row>
    <row r="66" spans="1:8" ht="19.5" customHeight="1">
      <c r="A66" s="5">
        <v>12</v>
      </c>
      <c r="B66" s="5" t="s">
        <v>60</v>
      </c>
      <c r="C66" s="5" t="s">
        <v>6</v>
      </c>
      <c r="D66" s="5" t="str">
        <f t="shared" si="8"/>
        <v>202305</v>
      </c>
      <c r="E66" s="5" t="str">
        <f>"20231309"</f>
        <v>20231309</v>
      </c>
      <c r="F66" s="5">
        <v>87</v>
      </c>
      <c r="G66" s="5">
        <v>82</v>
      </c>
      <c r="H66" s="6">
        <f t="shared" si="9"/>
        <v>85</v>
      </c>
    </row>
  </sheetData>
  <sheetProtection/>
  <mergeCells count="1">
    <mergeCell ref="A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2023-08-17T02:56:31Z</cp:lastPrinted>
  <dcterms:created xsi:type="dcterms:W3CDTF">2023-08-11T00:40:58Z</dcterms:created>
  <dcterms:modified xsi:type="dcterms:W3CDTF">2023-08-17T02:56:43Z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21EC5C7F460A41149FDE7DEF3670E736_13</vt:lpwstr>
  </property>
  <property fmtid="{D5CDD505-2E9C-101B-9397-08002B2CF9AE}" pid="3" name="KSOProductBuildVer">
    <vt:lpwstr>2052-11.1.0.14309</vt:lpwstr>
  </property>
</Properties>
</file>