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表" sheetId="1" r:id="rId1"/>
  </sheets>
  <definedNames/>
  <calcPr fullCalcOnLoad="1"/>
</workbook>
</file>

<file path=xl/sharedStrings.xml><?xml version="1.0" encoding="utf-8"?>
<sst xmlns="http://schemas.openxmlformats.org/spreadsheetml/2006/main" count="107" uniqueCount="8">
  <si>
    <t>2023年三亚市育苗学校面向社会公开招聘教师资格初审合格并进入笔试人员名单</t>
  </si>
  <si>
    <t>序号</t>
  </si>
  <si>
    <t>报考号</t>
  </si>
  <si>
    <t>报考岗位</t>
  </si>
  <si>
    <t>姓名</t>
  </si>
  <si>
    <t>备注</t>
  </si>
  <si>
    <t>0101_初中语文教师</t>
  </si>
  <si>
    <t>0102_初中数学教师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</si>
</sst>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0"/>
      <color indexed="8"/>
      <name val="宋体"/>
      <family val="0"/>
    </font>
    <font>
      <b/>
      <sz val="11"/>
      <color indexed="8"/>
      <name val="宋体"/>
      <family val="0"/>
    </font>
    <font>
      <b/>
      <sz val="1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1">
    <xf numFmtId="0" fontId="0" fillId="0" borderId="0" xfId="0" applyFont="1" applyAlignment="1">
      <alignment vertical="center"/>
    </xf>
    <xf numFmtId="0" fontId="41" fillId="0" borderId="0" xfId="0" applyFont="1" applyAlignment="1">
      <alignment horizontal="center" vertical="center" wrapText="1"/>
    </xf>
    <xf numFmtId="0" fontId="3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2" fillId="0" borderId="0" xfId="0" applyFont="1" applyAlignment="1">
      <alignment horizontal="center" vertical="center" wrapText="1"/>
    </xf>
    <xf numFmtId="0" fontId="38" fillId="0" borderId="9" xfId="0" applyFont="1" applyBorder="1" applyAlignment="1">
      <alignment horizontal="center" vertical="center" wrapText="1"/>
    </xf>
    <xf numFmtId="0" fontId="38" fillId="0" borderId="9" xfId="0" applyFont="1" applyBorder="1" applyAlignment="1">
      <alignment horizontal="center" vertical="center"/>
    </xf>
    <xf numFmtId="0" fontId="38"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3"/>
  <sheetViews>
    <sheetView tabSelected="1" workbookViewId="0" topLeftCell="A92">
      <selection activeCell="I5" sqref="I5"/>
    </sheetView>
  </sheetViews>
  <sheetFormatPr defaultColWidth="9.00390625" defaultRowHeight="34.5" customHeight="1"/>
  <cols>
    <col min="1" max="1" width="9.00390625" style="3" customWidth="1"/>
    <col min="2" max="2" width="27.140625" style="4" customWidth="1"/>
    <col min="3" max="3" width="22.7109375" style="4" customWidth="1"/>
    <col min="4" max="4" width="19.421875" style="4" customWidth="1"/>
    <col min="5" max="5" width="19.00390625" style="3" customWidth="1"/>
    <col min="6" max="16384" width="9.00390625" style="3" customWidth="1"/>
  </cols>
  <sheetData>
    <row r="1" spans="1:5" s="1" customFormat="1" ht="54.75" customHeight="1">
      <c r="A1" s="5" t="s">
        <v>0</v>
      </c>
      <c r="B1" s="5"/>
      <c r="C1" s="5"/>
      <c r="D1" s="5"/>
      <c r="E1" s="5"/>
    </row>
    <row r="2" spans="1:5" s="2" customFormat="1" ht="34.5" customHeight="1">
      <c r="A2" s="6" t="s">
        <v>1</v>
      </c>
      <c r="B2" s="7" t="s">
        <v>2</v>
      </c>
      <c r="C2" s="7" t="s">
        <v>3</v>
      </c>
      <c r="D2" s="7" t="s">
        <v>4</v>
      </c>
      <c r="E2" s="8" t="s">
        <v>5</v>
      </c>
    </row>
    <row r="3" spans="1:5" ht="34.5" customHeight="1">
      <c r="A3" s="9">
        <v>1</v>
      </c>
      <c r="B3" s="10" t="str">
        <f>"535220230608091057123940"</f>
        <v>535220230608091057123940</v>
      </c>
      <c r="C3" s="10" t="s">
        <v>6</v>
      </c>
      <c r="D3" s="10" t="str">
        <f>"吴育芬"</f>
        <v>吴育芬</v>
      </c>
      <c r="E3" s="9"/>
    </row>
    <row r="4" spans="1:5" ht="34.5" customHeight="1">
      <c r="A4" s="9">
        <v>2</v>
      </c>
      <c r="B4" s="10" t="str">
        <f>"535220230608090414123930"</f>
        <v>535220230608090414123930</v>
      </c>
      <c r="C4" s="10" t="s">
        <v>6</v>
      </c>
      <c r="D4" s="10" t="str">
        <f>"张梦华"</f>
        <v>张梦华</v>
      </c>
      <c r="E4" s="9"/>
    </row>
    <row r="5" spans="1:5" ht="34.5" customHeight="1">
      <c r="A5" s="9">
        <v>3</v>
      </c>
      <c r="B5" s="10" t="str">
        <f>"535220230608092256123961"</f>
        <v>535220230608092256123961</v>
      </c>
      <c r="C5" s="10" t="s">
        <v>6</v>
      </c>
      <c r="D5" s="10" t="str">
        <f>"陈龙凤"</f>
        <v>陈龙凤</v>
      </c>
      <c r="E5" s="9"/>
    </row>
    <row r="6" spans="1:5" ht="34.5" customHeight="1">
      <c r="A6" s="9">
        <v>4</v>
      </c>
      <c r="B6" s="10" t="str">
        <f>"535220230608092536123964"</f>
        <v>535220230608092536123964</v>
      </c>
      <c r="C6" s="10" t="s">
        <v>6</v>
      </c>
      <c r="D6" s="10" t="str">
        <f>"林朝蕾"</f>
        <v>林朝蕾</v>
      </c>
      <c r="E6" s="9"/>
    </row>
    <row r="7" spans="1:5" ht="34.5" customHeight="1">
      <c r="A7" s="9">
        <v>5</v>
      </c>
      <c r="B7" s="10" t="str">
        <f>"535220230608095008124024"</f>
        <v>535220230608095008124024</v>
      </c>
      <c r="C7" s="10" t="s">
        <v>6</v>
      </c>
      <c r="D7" s="10" t="str">
        <f>"陈雅"</f>
        <v>陈雅</v>
      </c>
      <c r="E7" s="9"/>
    </row>
    <row r="8" spans="1:5" ht="34.5" customHeight="1">
      <c r="A8" s="9">
        <v>6</v>
      </c>
      <c r="B8" s="10" t="str">
        <f>"535220230608105124124156"</f>
        <v>535220230608105124124156</v>
      </c>
      <c r="C8" s="10" t="s">
        <v>6</v>
      </c>
      <c r="D8" s="10" t="str">
        <f>"王子愉"</f>
        <v>王子愉</v>
      </c>
      <c r="E8" s="9"/>
    </row>
    <row r="9" spans="1:5" ht="34.5" customHeight="1">
      <c r="A9" s="9">
        <v>7</v>
      </c>
      <c r="B9" s="10" t="str">
        <f>"535220230608104957124153"</f>
        <v>535220230608104957124153</v>
      </c>
      <c r="C9" s="10" t="s">
        <v>6</v>
      </c>
      <c r="D9" s="10" t="str">
        <f>"熊婷婷"</f>
        <v>熊婷婷</v>
      </c>
      <c r="E9" s="9"/>
    </row>
    <row r="10" spans="1:5" ht="34.5" customHeight="1">
      <c r="A10" s="9">
        <v>8</v>
      </c>
      <c r="B10" s="10" t="str">
        <f>"535220230608113936124265"</f>
        <v>535220230608113936124265</v>
      </c>
      <c r="C10" s="10" t="s">
        <v>6</v>
      </c>
      <c r="D10" s="10" t="str">
        <f>"陈洁"</f>
        <v>陈洁</v>
      </c>
      <c r="E10" s="9"/>
    </row>
    <row r="11" spans="1:5" ht="34.5" customHeight="1">
      <c r="A11" s="9">
        <v>9</v>
      </c>
      <c r="B11" s="10" t="str">
        <f>"535220230608155813124782"</f>
        <v>535220230608155813124782</v>
      </c>
      <c r="C11" s="10" t="s">
        <v>6</v>
      </c>
      <c r="D11" s="10" t="str">
        <f>"文肖"</f>
        <v>文肖</v>
      </c>
      <c r="E11" s="9"/>
    </row>
    <row r="12" spans="1:5" ht="34.5" customHeight="1">
      <c r="A12" s="9">
        <v>10</v>
      </c>
      <c r="B12" s="10" t="str">
        <f>"535220230608100040124052"</f>
        <v>535220230608100040124052</v>
      </c>
      <c r="C12" s="10" t="s">
        <v>6</v>
      </c>
      <c r="D12" s="10" t="str">
        <f>"奚芳芳"</f>
        <v>奚芳芳</v>
      </c>
      <c r="E12" s="9"/>
    </row>
    <row r="13" spans="1:5" ht="34.5" customHeight="1">
      <c r="A13" s="9">
        <v>11</v>
      </c>
      <c r="B13" s="10" t="str">
        <f>"535220230608114939124290"</f>
        <v>535220230608114939124290</v>
      </c>
      <c r="C13" s="10" t="s">
        <v>6</v>
      </c>
      <c r="D13" s="10" t="str">
        <f>"范媛媛"</f>
        <v>范媛媛</v>
      </c>
      <c r="E13" s="9"/>
    </row>
    <row r="14" spans="1:5" ht="34.5" customHeight="1">
      <c r="A14" s="9">
        <v>12</v>
      </c>
      <c r="B14" s="10" t="str">
        <f>"535220230608200937125113"</f>
        <v>535220230608200937125113</v>
      </c>
      <c r="C14" s="10" t="s">
        <v>6</v>
      </c>
      <c r="D14" s="10" t="str">
        <f>"郑桦"</f>
        <v>郑桦</v>
      </c>
      <c r="E14" s="9"/>
    </row>
    <row r="15" spans="1:5" ht="34.5" customHeight="1">
      <c r="A15" s="9">
        <v>13</v>
      </c>
      <c r="B15" s="10" t="str">
        <f>"535220230608150042124641"</f>
        <v>535220230608150042124641</v>
      </c>
      <c r="C15" s="10" t="s">
        <v>6</v>
      </c>
      <c r="D15" s="10" t="str">
        <f>"林凡舒"</f>
        <v>林凡舒</v>
      </c>
      <c r="E15" s="9"/>
    </row>
    <row r="16" spans="1:5" ht="34.5" customHeight="1">
      <c r="A16" s="9">
        <v>14</v>
      </c>
      <c r="B16" s="10" t="str">
        <f>"535220230608223034125228"</f>
        <v>535220230608223034125228</v>
      </c>
      <c r="C16" s="10" t="s">
        <v>6</v>
      </c>
      <c r="D16" s="10" t="str">
        <f>"董慧敏"</f>
        <v>董慧敏</v>
      </c>
      <c r="E16" s="9"/>
    </row>
    <row r="17" spans="1:5" ht="34.5" customHeight="1">
      <c r="A17" s="9">
        <v>15</v>
      </c>
      <c r="B17" s="10" t="str">
        <f>"535220230608111542124215"</f>
        <v>535220230608111542124215</v>
      </c>
      <c r="C17" s="10" t="s">
        <v>6</v>
      </c>
      <c r="D17" s="10" t="str">
        <f>"张亚琼"</f>
        <v>张亚琼</v>
      </c>
      <c r="E17" s="9"/>
    </row>
    <row r="18" spans="1:5" ht="34.5" customHeight="1">
      <c r="A18" s="9">
        <v>16</v>
      </c>
      <c r="B18" s="10" t="str">
        <f>"535220230609110736125477"</f>
        <v>535220230609110736125477</v>
      </c>
      <c r="C18" s="10" t="s">
        <v>6</v>
      </c>
      <c r="D18" s="10" t="str">
        <f>"薛琼"</f>
        <v>薛琼</v>
      </c>
      <c r="E18" s="9"/>
    </row>
    <row r="19" spans="1:5" ht="34.5" customHeight="1">
      <c r="A19" s="9">
        <v>17</v>
      </c>
      <c r="B19" s="10" t="str">
        <f>"535220230609131631125608"</f>
        <v>535220230609131631125608</v>
      </c>
      <c r="C19" s="10" t="s">
        <v>6</v>
      </c>
      <c r="D19" s="10" t="str">
        <f>"陆小云"</f>
        <v>陆小云</v>
      </c>
      <c r="E19" s="9"/>
    </row>
    <row r="20" spans="1:5" ht="34.5" customHeight="1">
      <c r="A20" s="9">
        <v>18</v>
      </c>
      <c r="B20" s="10" t="str">
        <f>"535220230609211623125825"</f>
        <v>535220230609211623125825</v>
      </c>
      <c r="C20" s="10" t="s">
        <v>6</v>
      </c>
      <c r="D20" s="10" t="str">
        <f>"吕颖霞"</f>
        <v>吕颖霞</v>
      </c>
      <c r="E20" s="9"/>
    </row>
    <row r="21" spans="1:5" ht="34.5" customHeight="1">
      <c r="A21" s="9">
        <v>19</v>
      </c>
      <c r="B21" s="10" t="str">
        <f>"535220230610210319125996"</f>
        <v>535220230610210319125996</v>
      </c>
      <c r="C21" s="10" t="s">
        <v>6</v>
      </c>
      <c r="D21" s="10" t="str">
        <f>"陈太如"</f>
        <v>陈太如</v>
      </c>
      <c r="E21" s="9"/>
    </row>
    <row r="22" spans="1:5" ht="34.5" customHeight="1">
      <c r="A22" s="9">
        <v>20</v>
      </c>
      <c r="B22" s="10" t="str">
        <f>"535220230611171604126119"</f>
        <v>535220230611171604126119</v>
      </c>
      <c r="C22" s="10" t="s">
        <v>6</v>
      </c>
      <c r="D22" s="10" t="str">
        <f>"洪书棋"</f>
        <v>洪书棋</v>
      </c>
      <c r="E22" s="9"/>
    </row>
    <row r="23" spans="1:5" ht="34.5" customHeight="1">
      <c r="A23" s="9">
        <v>21</v>
      </c>
      <c r="B23" s="10" t="str">
        <f>"535220230611195542126148"</f>
        <v>535220230611195542126148</v>
      </c>
      <c r="C23" s="10" t="s">
        <v>6</v>
      </c>
      <c r="D23" s="10" t="str">
        <f>"符佳琦"</f>
        <v>符佳琦</v>
      </c>
      <c r="E23" s="9"/>
    </row>
    <row r="24" spans="1:5" ht="34.5" customHeight="1">
      <c r="A24" s="9">
        <v>22</v>
      </c>
      <c r="B24" s="10" t="str">
        <f>"535220230611213318126170"</f>
        <v>535220230611213318126170</v>
      </c>
      <c r="C24" s="10" t="s">
        <v>6</v>
      </c>
      <c r="D24" s="10" t="str">
        <f>"吴珏环"</f>
        <v>吴珏环</v>
      </c>
      <c r="E24" s="9"/>
    </row>
    <row r="25" spans="1:5" ht="34.5" customHeight="1">
      <c r="A25" s="9">
        <v>23</v>
      </c>
      <c r="B25" s="10" t="str">
        <f>"535220230611233159126199"</f>
        <v>535220230611233159126199</v>
      </c>
      <c r="C25" s="10" t="s">
        <v>6</v>
      </c>
      <c r="D25" s="10" t="str">
        <f>"梁乾英"</f>
        <v>梁乾英</v>
      </c>
      <c r="E25" s="9"/>
    </row>
    <row r="26" spans="1:5" ht="34.5" customHeight="1">
      <c r="A26" s="9">
        <v>24</v>
      </c>
      <c r="B26" s="10" t="str">
        <f>"535220230612094454126402"</f>
        <v>535220230612094454126402</v>
      </c>
      <c r="C26" s="10" t="s">
        <v>6</v>
      </c>
      <c r="D26" s="10" t="str">
        <f>"史方圆"</f>
        <v>史方圆</v>
      </c>
      <c r="E26" s="9"/>
    </row>
    <row r="27" spans="1:5" ht="34.5" customHeight="1">
      <c r="A27" s="9">
        <v>25</v>
      </c>
      <c r="B27" s="10" t="str">
        <f>"535220230612100400126445"</f>
        <v>535220230612100400126445</v>
      </c>
      <c r="C27" s="10" t="s">
        <v>6</v>
      </c>
      <c r="D27" s="10" t="str">
        <f>"谷秋燕"</f>
        <v>谷秋燕</v>
      </c>
      <c r="E27" s="9"/>
    </row>
    <row r="28" spans="1:5" ht="34.5" customHeight="1">
      <c r="A28" s="9">
        <v>26</v>
      </c>
      <c r="B28" s="10" t="str">
        <f>"535220230612115557126632"</f>
        <v>535220230612115557126632</v>
      </c>
      <c r="C28" s="10" t="s">
        <v>6</v>
      </c>
      <c r="D28" s="10" t="str">
        <f>"毛冬花"</f>
        <v>毛冬花</v>
      </c>
      <c r="E28" s="9"/>
    </row>
    <row r="29" spans="1:5" ht="34.5" customHeight="1">
      <c r="A29" s="9">
        <v>27</v>
      </c>
      <c r="B29" s="10" t="str">
        <f>"535220230610010951125833"</f>
        <v>535220230610010951125833</v>
      </c>
      <c r="C29" s="10" t="s">
        <v>6</v>
      </c>
      <c r="D29" s="10" t="str">
        <f>"张伟琦"</f>
        <v>张伟琦</v>
      </c>
      <c r="E29" s="9"/>
    </row>
    <row r="30" spans="1:5" ht="34.5" customHeight="1">
      <c r="A30" s="9">
        <v>28</v>
      </c>
      <c r="B30" s="10" t="str">
        <f>"535220230612151548126854"</f>
        <v>535220230612151548126854</v>
      </c>
      <c r="C30" s="10" t="s">
        <v>6</v>
      </c>
      <c r="D30" s="10" t="str">
        <f>"李昕"</f>
        <v>李昕</v>
      </c>
      <c r="E30" s="9"/>
    </row>
    <row r="31" spans="1:5" ht="34.5" customHeight="1">
      <c r="A31" s="9">
        <v>29</v>
      </c>
      <c r="B31" s="10" t="str">
        <f>"535220230612155949126923"</f>
        <v>535220230612155949126923</v>
      </c>
      <c r="C31" s="10" t="s">
        <v>6</v>
      </c>
      <c r="D31" s="10" t="str">
        <f>"黎秋宏"</f>
        <v>黎秋宏</v>
      </c>
      <c r="E31" s="9"/>
    </row>
    <row r="32" spans="1:5" ht="34.5" customHeight="1">
      <c r="A32" s="9">
        <v>30</v>
      </c>
      <c r="B32" s="10" t="str">
        <f>"535220230612172926127037"</f>
        <v>535220230612172926127037</v>
      </c>
      <c r="C32" s="10" t="s">
        <v>6</v>
      </c>
      <c r="D32" s="10" t="str">
        <f>"温芳艳"</f>
        <v>温芳艳</v>
      </c>
      <c r="E32" s="9"/>
    </row>
    <row r="33" spans="1:5" ht="34.5" customHeight="1">
      <c r="A33" s="9">
        <v>31</v>
      </c>
      <c r="B33" s="10" t="str">
        <f>"535220230612181643127088"</f>
        <v>535220230612181643127088</v>
      </c>
      <c r="C33" s="10" t="s">
        <v>6</v>
      </c>
      <c r="D33" s="10" t="str">
        <f>"黎蝶"</f>
        <v>黎蝶</v>
      </c>
      <c r="E33" s="9"/>
    </row>
    <row r="34" spans="1:5" ht="34.5" customHeight="1">
      <c r="A34" s="9">
        <v>32</v>
      </c>
      <c r="B34" s="10" t="str">
        <f>"535220230612193408127151"</f>
        <v>535220230612193408127151</v>
      </c>
      <c r="C34" s="10" t="s">
        <v>6</v>
      </c>
      <c r="D34" s="10" t="str">
        <f>"欧值言"</f>
        <v>欧值言</v>
      </c>
      <c r="E34" s="9"/>
    </row>
    <row r="35" spans="1:5" ht="34.5" customHeight="1">
      <c r="A35" s="9">
        <v>33</v>
      </c>
      <c r="B35" s="10" t="str">
        <f>"535220230612220007127244"</f>
        <v>535220230612220007127244</v>
      </c>
      <c r="C35" s="10" t="s">
        <v>6</v>
      </c>
      <c r="D35" s="10" t="str">
        <f>"张为"</f>
        <v>张为</v>
      </c>
      <c r="E35" s="9"/>
    </row>
    <row r="36" spans="1:5" ht="34.5" customHeight="1">
      <c r="A36" s="9">
        <v>34</v>
      </c>
      <c r="B36" s="10" t="str">
        <f>"535220230611235110126202"</f>
        <v>535220230611235110126202</v>
      </c>
      <c r="C36" s="10" t="s">
        <v>6</v>
      </c>
      <c r="D36" s="10" t="str">
        <f>"符贤娥"</f>
        <v>符贤娥</v>
      </c>
      <c r="E36" s="9"/>
    </row>
    <row r="37" spans="1:5" ht="34.5" customHeight="1">
      <c r="A37" s="9">
        <v>35</v>
      </c>
      <c r="B37" s="10" t="str">
        <f>"535220230612233946127313"</f>
        <v>535220230612233946127313</v>
      </c>
      <c r="C37" s="10" t="s">
        <v>6</v>
      </c>
      <c r="D37" s="10" t="str">
        <f>"符旭"</f>
        <v>符旭</v>
      </c>
      <c r="E37" s="9"/>
    </row>
    <row r="38" spans="1:5" ht="34.5" customHeight="1">
      <c r="A38" s="9">
        <v>36</v>
      </c>
      <c r="B38" s="10" t="str">
        <f>"535220230613090003127392"</f>
        <v>535220230613090003127392</v>
      </c>
      <c r="C38" s="10" t="s">
        <v>6</v>
      </c>
      <c r="D38" s="10" t="str">
        <f>"陈焕阳"</f>
        <v>陈焕阳</v>
      </c>
      <c r="E38" s="9"/>
    </row>
    <row r="39" spans="1:5" ht="34.5" customHeight="1">
      <c r="A39" s="9">
        <v>37</v>
      </c>
      <c r="B39" s="10" t="str">
        <f>"535220230612212039127210"</f>
        <v>535220230612212039127210</v>
      </c>
      <c r="C39" s="10" t="s">
        <v>6</v>
      </c>
      <c r="D39" s="10" t="str">
        <f>"余瑄"</f>
        <v>余瑄</v>
      </c>
      <c r="E39" s="9"/>
    </row>
    <row r="40" spans="1:5" ht="34.5" customHeight="1">
      <c r="A40" s="9">
        <v>38</v>
      </c>
      <c r="B40" s="10" t="str">
        <f>"535220230613093630127502"</f>
        <v>535220230613093630127502</v>
      </c>
      <c r="C40" s="10" t="s">
        <v>6</v>
      </c>
      <c r="D40" s="10" t="str">
        <f>"林思桃"</f>
        <v>林思桃</v>
      </c>
      <c r="E40" s="9"/>
    </row>
    <row r="41" spans="1:5" ht="34.5" customHeight="1">
      <c r="A41" s="9">
        <v>39</v>
      </c>
      <c r="B41" s="10" t="str">
        <f>"535220230613091326127446"</f>
        <v>535220230613091326127446</v>
      </c>
      <c r="C41" s="10" t="s">
        <v>6</v>
      </c>
      <c r="D41" s="10" t="str">
        <f>"邢增伦"</f>
        <v>邢增伦</v>
      </c>
      <c r="E41" s="9"/>
    </row>
    <row r="42" spans="1:5" ht="34.5" customHeight="1">
      <c r="A42" s="9">
        <v>40</v>
      </c>
      <c r="B42" s="10" t="str">
        <f>"535220230613110530127704"</f>
        <v>535220230613110530127704</v>
      </c>
      <c r="C42" s="10" t="s">
        <v>6</v>
      </c>
      <c r="D42" s="10" t="str">
        <f>"林翘君"</f>
        <v>林翘君</v>
      </c>
      <c r="E42" s="9"/>
    </row>
    <row r="43" spans="1:5" ht="34.5" customHeight="1">
      <c r="A43" s="9">
        <v>41</v>
      </c>
      <c r="B43" s="10" t="str">
        <f>"535220230613110651127708"</f>
        <v>535220230613110651127708</v>
      </c>
      <c r="C43" s="10" t="s">
        <v>6</v>
      </c>
      <c r="D43" s="10" t="str">
        <f>"陈萍"</f>
        <v>陈萍</v>
      </c>
      <c r="E43" s="9"/>
    </row>
    <row r="44" spans="1:5" ht="34.5" customHeight="1">
      <c r="A44" s="9">
        <v>42</v>
      </c>
      <c r="B44" s="10" t="str">
        <f>"535220230613113645127758"</f>
        <v>535220230613113645127758</v>
      </c>
      <c r="C44" s="10" t="s">
        <v>6</v>
      </c>
      <c r="D44" s="10" t="str">
        <f>"杨莉坤"</f>
        <v>杨莉坤</v>
      </c>
      <c r="E44" s="9"/>
    </row>
    <row r="45" spans="1:5" ht="34.5" customHeight="1">
      <c r="A45" s="9">
        <v>43</v>
      </c>
      <c r="B45" s="10" t="str">
        <f>"535220230613104147127643"</f>
        <v>535220230613104147127643</v>
      </c>
      <c r="C45" s="10" t="s">
        <v>6</v>
      </c>
      <c r="D45" s="10" t="str">
        <f>"黄玲"</f>
        <v>黄玲</v>
      </c>
      <c r="E45" s="9"/>
    </row>
    <row r="46" spans="1:5" ht="34.5" customHeight="1">
      <c r="A46" s="9">
        <v>44</v>
      </c>
      <c r="B46" s="10" t="str">
        <f>"535220230613123200127845"</f>
        <v>535220230613123200127845</v>
      </c>
      <c r="C46" s="10" t="s">
        <v>6</v>
      </c>
      <c r="D46" s="10" t="str">
        <f>"叶琳"</f>
        <v>叶琳</v>
      </c>
      <c r="E46" s="9"/>
    </row>
    <row r="47" spans="1:5" ht="34.5" customHeight="1">
      <c r="A47" s="9">
        <v>45</v>
      </c>
      <c r="B47" s="10" t="str">
        <f>"535220230613134530127943"</f>
        <v>535220230613134530127943</v>
      </c>
      <c r="C47" s="10" t="s">
        <v>6</v>
      </c>
      <c r="D47" s="10" t="str">
        <f>"林彦敏"</f>
        <v>林彦敏</v>
      </c>
      <c r="E47" s="9"/>
    </row>
    <row r="48" spans="1:5" ht="34.5" customHeight="1">
      <c r="A48" s="9">
        <v>46</v>
      </c>
      <c r="B48" s="10" t="str">
        <f>"535220230609154225125740"</f>
        <v>535220230609154225125740</v>
      </c>
      <c r="C48" s="10" t="s">
        <v>6</v>
      </c>
      <c r="D48" s="10" t="str">
        <f>"苏莹"</f>
        <v>苏莹</v>
      </c>
      <c r="E48" s="9"/>
    </row>
    <row r="49" spans="1:5" ht="34.5" customHeight="1">
      <c r="A49" s="9">
        <v>47</v>
      </c>
      <c r="B49" s="10" t="str">
        <f>"535220230612234309127316"</f>
        <v>535220230612234309127316</v>
      </c>
      <c r="C49" s="10" t="s">
        <v>6</v>
      </c>
      <c r="D49" s="10" t="str">
        <f>"王冰冰"</f>
        <v>王冰冰</v>
      </c>
      <c r="E49" s="9"/>
    </row>
    <row r="50" spans="1:5" ht="34.5" customHeight="1">
      <c r="A50" s="9">
        <v>48</v>
      </c>
      <c r="B50" s="10" t="str">
        <f>"535220230613162704128182"</f>
        <v>535220230613162704128182</v>
      </c>
      <c r="C50" s="10" t="s">
        <v>6</v>
      </c>
      <c r="D50" s="10" t="str">
        <f>"赵颖"</f>
        <v>赵颖</v>
      </c>
      <c r="E50" s="9"/>
    </row>
    <row r="51" spans="1:5" ht="34.5" customHeight="1">
      <c r="A51" s="9">
        <v>49</v>
      </c>
      <c r="B51" s="10" t="str">
        <f>"535220230612205351127195"</f>
        <v>535220230612205351127195</v>
      </c>
      <c r="C51" s="10" t="s">
        <v>6</v>
      </c>
      <c r="D51" s="10" t="str">
        <f>"云艳苗"</f>
        <v>云艳苗</v>
      </c>
      <c r="E51" s="9"/>
    </row>
    <row r="52" spans="1:5" ht="34.5" customHeight="1">
      <c r="A52" s="9">
        <v>50</v>
      </c>
      <c r="B52" s="10" t="str">
        <f>"535220230613165643128231"</f>
        <v>535220230613165643128231</v>
      </c>
      <c r="C52" s="10" t="s">
        <v>6</v>
      </c>
      <c r="D52" s="10" t="str">
        <f>"桂卫丽"</f>
        <v>桂卫丽</v>
      </c>
      <c r="E52" s="9"/>
    </row>
    <row r="53" spans="1:5" ht="34.5" customHeight="1">
      <c r="A53" s="9">
        <v>51</v>
      </c>
      <c r="B53" s="10" t="str">
        <f>"535220230613165655128232"</f>
        <v>535220230613165655128232</v>
      </c>
      <c r="C53" s="10" t="s">
        <v>6</v>
      </c>
      <c r="D53" s="10" t="str">
        <f>"单思维"</f>
        <v>单思维</v>
      </c>
      <c r="E53" s="9"/>
    </row>
    <row r="54" spans="1:5" ht="34.5" customHeight="1">
      <c r="A54" s="9">
        <v>52</v>
      </c>
      <c r="B54" s="10" t="str">
        <f>"535220230613161116128161"</f>
        <v>535220230613161116128161</v>
      </c>
      <c r="C54" s="10" t="s">
        <v>6</v>
      </c>
      <c r="D54" s="10" t="str">
        <f>"邢露露"</f>
        <v>邢露露</v>
      </c>
      <c r="E54" s="9"/>
    </row>
    <row r="55" spans="1:5" ht="34.5" customHeight="1">
      <c r="A55" s="9">
        <v>53</v>
      </c>
      <c r="B55" s="10" t="str">
        <f>"535220230613171646128260"</f>
        <v>535220230613171646128260</v>
      </c>
      <c r="C55" s="10" t="s">
        <v>6</v>
      </c>
      <c r="D55" s="10" t="str">
        <f>"李玲"</f>
        <v>李玲</v>
      </c>
      <c r="E55" s="9"/>
    </row>
    <row r="56" spans="1:5" ht="34.5" customHeight="1">
      <c r="A56" s="9">
        <v>54</v>
      </c>
      <c r="B56" s="10" t="str">
        <f>"535220230613182920128357"</f>
        <v>535220230613182920128357</v>
      </c>
      <c r="C56" s="10" t="s">
        <v>6</v>
      </c>
      <c r="D56" s="10" t="str">
        <f>"吴清芳"</f>
        <v>吴清芳</v>
      </c>
      <c r="E56" s="9"/>
    </row>
    <row r="57" spans="1:5" ht="34.5" customHeight="1">
      <c r="A57" s="9">
        <v>55</v>
      </c>
      <c r="B57" s="10" t="str">
        <f>"535220230613211208128563"</f>
        <v>535220230613211208128563</v>
      </c>
      <c r="C57" s="10" t="s">
        <v>6</v>
      </c>
      <c r="D57" s="10" t="str">
        <f>"林梅雪"</f>
        <v>林梅雪</v>
      </c>
      <c r="E57" s="9"/>
    </row>
    <row r="58" spans="1:5" ht="34.5" customHeight="1">
      <c r="A58" s="9">
        <v>56</v>
      </c>
      <c r="B58" s="10" t="str">
        <f>"535220230613233318128674"</f>
        <v>535220230613233318128674</v>
      </c>
      <c r="C58" s="10" t="s">
        <v>6</v>
      </c>
      <c r="D58" s="10" t="str">
        <f>"周晓红"</f>
        <v>周晓红</v>
      </c>
      <c r="E58" s="9"/>
    </row>
    <row r="59" spans="1:5" ht="34.5" customHeight="1">
      <c r="A59" s="9">
        <v>57</v>
      </c>
      <c r="B59" s="10" t="str">
        <f>"535220230614083434128743"</f>
        <v>535220230614083434128743</v>
      </c>
      <c r="C59" s="10" t="s">
        <v>6</v>
      </c>
      <c r="D59" s="10" t="str">
        <f>"黄晶晶"</f>
        <v>黄晶晶</v>
      </c>
      <c r="E59" s="9"/>
    </row>
    <row r="60" spans="1:5" ht="34.5" customHeight="1">
      <c r="A60" s="9">
        <v>58</v>
      </c>
      <c r="B60" s="10" t="str">
        <f>"535220230614103416128872"</f>
        <v>535220230614103416128872</v>
      </c>
      <c r="C60" s="10" t="s">
        <v>6</v>
      </c>
      <c r="D60" s="10" t="str">
        <f>"林哲"</f>
        <v>林哲</v>
      </c>
      <c r="E60" s="9"/>
    </row>
    <row r="61" spans="1:5" ht="34.5" customHeight="1">
      <c r="A61" s="9">
        <v>59</v>
      </c>
      <c r="B61" s="10" t="str">
        <f>"535220230614101600128850"</f>
        <v>535220230614101600128850</v>
      </c>
      <c r="C61" s="10" t="s">
        <v>6</v>
      </c>
      <c r="D61" s="10" t="str">
        <f>"李艳会"</f>
        <v>李艳会</v>
      </c>
      <c r="E61" s="9"/>
    </row>
    <row r="62" spans="1:5" ht="34.5" customHeight="1">
      <c r="A62" s="9">
        <v>60</v>
      </c>
      <c r="B62" s="10" t="str">
        <f>"535220230614110630128906"</f>
        <v>535220230614110630128906</v>
      </c>
      <c r="C62" s="10" t="s">
        <v>6</v>
      </c>
      <c r="D62" s="10" t="str">
        <f>"王佳佳"</f>
        <v>王佳佳</v>
      </c>
      <c r="E62" s="9"/>
    </row>
    <row r="63" spans="1:5" ht="34.5" customHeight="1">
      <c r="A63" s="9">
        <v>61</v>
      </c>
      <c r="B63" s="10" t="str">
        <f>"535220230608091909123953"</f>
        <v>535220230608091909123953</v>
      </c>
      <c r="C63" s="10" t="s">
        <v>7</v>
      </c>
      <c r="D63" s="10" t="str">
        <f>"符坤璐"</f>
        <v>符坤璐</v>
      </c>
      <c r="E63" s="9"/>
    </row>
    <row r="64" spans="1:5" ht="34.5" customHeight="1">
      <c r="A64" s="9">
        <v>62</v>
      </c>
      <c r="B64" s="10" t="str">
        <f>"535220230608113853124261"</f>
        <v>535220230608113853124261</v>
      </c>
      <c r="C64" s="10" t="s">
        <v>7</v>
      </c>
      <c r="D64" s="10" t="str">
        <f>"关义侠"</f>
        <v>关义侠</v>
      </c>
      <c r="E64" s="9"/>
    </row>
    <row r="65" spans="1:5" ht="34.5" customHeight="1">
      <c r="A65" s="9">
        <v>63</v>
      </c>
      <c r="B65" s="10" t="str">
        <f>"535220230608121840124345"</f>
        <v>535220230608121840124345</v>
      </c>
      <c r="C65" s="10" t="s">
        <v>7</v>
      </c>
      <c r="D65" s="10" t="str">
        <f>"陈丽莹"</f>
        <v>陈丽莹</v>
      </c>
      <c r="E65" s="9"/>
    </row>
    <row r="66" spans="1:5" ht="34.5" customHeight="1">
      <c r="A66" s="9">
        <v>64</v>
      </c>
      <c r="B66" s="10" t="str">
        <f>"535220230609092338125384"</f>
        <v>535220230609092338125384</v>
      </c>
      <c r="C66" s="10" t="s">
        <v>7</v>
      </c>
      <c r="D66" s="10" t="str">
        <f>"曾德珠"</f>
        <v>曾德珠</v>
      </c>
      <c r="E66" s="9"/>
    </row>
    <row r="67" spans="1:5" ht="34.5" customHeight="1">
      <c r="A67" s="9">
        <v>65</v>
      </c>
      <c r="B67" s="10" t="str">
        <f>"535220230608231309125268"</f>
        <v>535220230608231309125268</v>
      </c>
      <c r="C67" s="10" t="s">
        <v>7</v>
      </c>
      <c r="D67" s="10" t="str">
        <f>"陈妙萍"</f>
        <v>陈妙萍</v>
      </c>
      <c r="E67" s="9"/>
    </row>
    <row r="68" spans="1:5" ht="34.5" customHeight="1">
      <c r="A68" s="9">
        <v>66</v>
      </c>
      <c r="B68" s="10" t="str">
        <f>"535220230608163733124863"</f>
        <v>535220230608163733124863</v>
      </c>
      <c r="C68" s="10" t="s">
        <v>7</v>
      </c>
      <c r="D68" s="10" t="str">
        <f>"何家诗"</f>
        <v>何家诗</v>
      </c>
      <c r="E68" s="9"/>
    </row>
    <row r="69" spans="1:5" ht="34.5" customHeight="1">
      <c r="A69" s="9">
        <v>67</v>
      </c>
      <c r="B69" s="10" t="str">
        <f>"535220230609121805125553"</f>
        <v>535220230609121805125553</v>
      </c>
      <c r="C69" s="10" t="s">
        <v>7</v>
      </c>
      <c r="D69" s="10" t="str">
        <f>"翁尉虹"</f>
        <v>翁尉虹</v>
      </c>
      <c r="E69" s="9"/>
    </row>
    <row r="70" spans="1:5" ht="34.5" customHeight="1">
      <c r="A70" s="9">
        <v>68</v>
      </c>
      <c r="B70" s="10" t="str">
        <f>"535220230609141128125651"</f>
        <v>535220230609141128125651</v>
      </c>
      <c r="C70" s="10" t="s">
        <v>7</v>
      </c>
      <c r="D70" s="10" t="str">
        <f>"张雯昕"</f>
        <v>张雯昕</v>
      </c>
      <c r="E70" s="9"/>
    </row>
    <row r="71" spans="1:5" ht="34.5" customHeight="1">
      <c r="A71" s="9">
        <v>69</v>
      </c>
      <c r="B71" s="10" t="str">
        <f>"535220230609181048125816"</f>
        <v>535220230609181048125816</v>
      </c>
      <c r="C71" s="10" t="s">
        <v>7</v>
      </c>
      <c r="D71" s="10" t="str">
        <f>"李彩霞"</f>
        <v>李彩霞</v>
      </c>
      <c r="E71" s="9"/>
    </row>
    <row r="72" spans="1:5" ht="34.5" customHeight="1">
      <c r="A72" s="9">
        <v>70</v>
      </c>
      <c r="B72" s="10" t="str">
        <f>"535220230609195306125820"</f>
        <v>535220230609195306125820</v>
      </c>
      <c r="C72" s="10" t="s">
        <v>7</v>
      </c>
      <c r="D72" s="10" t="str">
        <f>"周嘉琪"</f>
        <v>周嘉琪</v>
      </c>
      <c r="E72" s="9"/>
    </row>
    <row r="73" spans="1:5" ht="34.5" customHeight="1">
      <c r="A73" s="9">
        <v>71</v>
      </c>
      <c r="B73" s="10" t="str">
        <f>"535220230609214312125827"</f>
        <v>535220230609214312125827</v>
      </c>
      <c r="C73" s="10" t="s">
        <v>7</v>
      </c>
      <c r="D73" s="10" t="str">
        <f>"李云妃"</f>
        <v>李云妃</v>
      </c>
      <c r="E73" s="9"/>
    </row>
    <row r="74" spans="1:5" ht="34.5" customHeight="1">
      <c r="A74" s="9">
        <v>72</v>
      </c>
      <c r="B74" s="10" t="str">
        <f>"535220230609223513125830"</f>
        <v>535220230609223513125830</v>
      </c>
      <c r="C74" s="10" t="s">
        <v>7</v>
      </c>
      <c r="D74" s="10" t="str">
        <f>"程雯"</f>
        <v>程雯</v>
      </c>
      <c r="E74" s="9"/>
    </row>
    <row r="75" spans="1:5" ht="34.5" customHeight="1">
      <c r="A75" s="9">
        <v>73</v>
      </c>
      <c r="B75" s="10" t="str">
        <f>"535220230610175128125970"</f>
        <v>535220230610175128125970</v>
      </c>
      <c r="C75" s="10" t="s">
        <v>7</v>
      </c>
      <c r="D75" s="10" t="str">
        <f>"林鸿雪"</f>
        <v>林鸿雪</v>
      </c>
      <c r="E75" s="9"/>
    </row>
    <row r="76" spans="1:5" ht="34.5" customHeight="1">
      <c r="A76" s="9">
        <v>74</v>
      </c>
      <c r="B76" s="10" t="str">
        <f>"535220230610190351125981"</f>
        <v>535220230610190351125981</v>
      </c>
      <c r="C76" s="10" t="s">
        <v>7</v>
      </c>
      <c r="D76" s="10" t="str">
        <f>"许钟钟"</f>
        <v>许钟钟</v>
      </c>
      <c r="E76" s="9"/>
    </row>
    <row r="77" spans="1:5" ht="34.5" customHeight="1">
      <c r="A77" s="9">
        <v>75</v>
      </c>
      <c r="B77" s="10" t="str">
        <f>"535220230609171554125808"</f>
        <v>535220230609171554125808</v>
      </c>
      <c r="C77" s="10" t="s">
        <v>7</v>
      </c>
      <c r="D77" s="10" t="str">
        <f>"曾文雅"</f>
        <v>曾文雅</v>
      </c>
      <c r="E77" s="9"/>
    </row>
    <row r="78" spans="1:5" ht="34.5" customHeight="1">
      <c r="A78" s="9">
        <v>76</v>
      </c>
      <c r="B78" s="10" t="str">
        <f>"535220230608232634125278"</f>
        <v>535220230608232634125278</v>
      </c>
      <c r="C78" s="10" t="s">
        <v>7</v>
      </c>
      <c r="D78" s="10" t="str">
        <f>"冯梁丽"</f>
        <v>冯梁丽</v>
      </c>
      <c r="E78" s="9"/>
    </row>
    <row r="79" spans="1:5" ht="34.5" customHeight="1">
      <c r="A79" s="9">
        <v>77</v>
      </c>
      <c r="B79" s="10" t="str">
        <f>"535220230609195221125819"</f>
        <v>535220230609195221125819</v>
      </c>
      <c r="C79" s="10" t="s">
        <v>7</v>
      </c>
      <c r="D79" s="10" t="str">
        <f>"林静茹"</f>
        <v>林静茹</v>
      </c>
      <c r="E79" s="9"/>
    </row>
    <row r="80" spans="1:5" ht="34.5" customHeight="1">
      <c r="A80" s="9">
        <v>78</v>
      </c>
      <c r="B80" s="10" t="str">
        <f>"535220230611174037126123"</f>
        <v>535220230611174037126123</v>
      </c>
      <c r="C80" s="10" t="s">
        <v>7</v>
      </c>
      <c r="D80" s="10" t="str">
        <f>"陈太淑"</f>
        <v>陈太淑</v>
      </c>
      <c r="E80" s="9"/>
    </row>
    <row r="81" spans="1:5" ht="34.5" customHeight="1">
      <c r="A81" s="9">
        <v>79</v>
      </c>
      <c r="B81" s="10" t="str">
        <f>"535220230612165813127001"</f>
        <v>535220230612165813127001</v>
      </c>
      <c r="C81" s="10" t="s">
        <v>7</v>
      </c>
      <c r="D81" s="10" t="str">
        <f>"黄琳琳"</f>
        <v>黄琳琳</v>
      </c>
      <c r="E81" s="9"/>
    </row>
    <row r="82" spans="1:5" ht="34.5" customHeight="1">
      <c r="A82" s="9">
        <v>80</v>
      </c>
      <c r="B82" s="10" t="str">
        <f>"535220230612180654127081"</f>
        <v>535220230612180654127081</v>
      </c>
      <c r="C82" s="10" t="s">
        <v>7</v>
      </c>
      <c r="D82" s="10" t="str">
        <f>"周丽妃"</f>
        <v>周丽妃</v>
      </c>
      <c r="E82" s="9"/>
    </row>
    <row r="83" spans="1:5" ht="34.5" customHeight="1">
      <c r="A83" s="9">
        <v>81</v>
      </c>
      <c r="B83" s="10" t="str">
        <f>"535220230611232849126198"</f>
        <v>535220230611232849126198</v>
      </c>
      <c r="C83" s="10" t="s">
        <v>7</v>
      </c>
      <c r="D83" s="10" t="str">
        <f>"吴茜茜"</f>
        <v>吴茜茜</v>
      </c>
      <c r="E83" s="9"/>
    </row>
    <row r="84" spans="1:5" ht="34.5" customHeight="1">
      <c r="A84" s="9">
        <v>82</v>
      </c>
      <c r="B84" s="10" t="str">
        <f>"535220230612220452127250"</f>
        <v>535220230612220452127250</v>
      </c>
      <c r="C84" s="10" t="s">
        <v>7</v>
      </c>
      <c r="D84" s="10" t="str">
        <f>"林方蛟"</f>
        <v>林方蛟</v>
      </c>
      <c r="E84" s="9"/>
    </row>
    <row r="85" spans="1:5" ht="34.5" customHeight="1">
      <c r="A85" s="9">
        <v>83</v>
      </c>
      <c r="B85" s="10" t="str">
        <f>"535220230612222143127269"</f>
        <v>535220230612222143127269</v>
      </c>
      <c r="C85" s="10" t="s">
        <v>7</v>
      </c>
      <c r="D85" s="10" t="str">
        <f>"张玉珠"</f>
        <v>张玉珠</v>
      </c>
      <c r="E85" s="9"/>
    </row>
    <row r="86" spans="1:5" ht="34.5" customHeight="1">
      <c r="A86" s="9">
        <v>84</v>
      </c>
      <c r="B86" s="10" t="str">
        <f>"535220230612223835127280"</f>
        <v>535220230612223835127280</v>
      </c>
      <c r="C86" s="10" t="s">
        <v>7</v>
      </c>
      <c r="D86" s="10" t="str">
        <f>"蔡乔乔"</f>
        <v>蔡乔乔</v>
      </c>
      <c r="E86" s="9"/>
    </row>
    <row r="87" spans="1:5" ht="34.5" customHeight="1">
      <c r="A87" s="9">
        <v>85</v>
      </c>
      <c r="B87" s="10" t="str">
        <f>"535220230612104005126499"</f>
        <v>535220230612104005126499</v>
      </c>
      <c r="C87" s="10" t="s">
        <v>7</v>
      </c>
      <c r="D87" s="10" t="str">
        <f>"孙碧蓝"</f>
        <v>孙碧蓝</v>
      </c>
      <c r="E87" s="9"/>
    </row>
    <row r="88" spans="1:5" ht="34.5" customHeight="1">
      <c r="A88" s="9">
        <v>86</v>
      </c>
      <c r="B88" s="10" t="str">
        <f>"535220230613000009127321"</f>
        <v>535220230613000009127321</v>
      </c>
      <c r="C88" s="10" t="s">
        <v>7</v>
      </c>
      <c r="D88" s="10" t="str">
        <f>"林颖"</f>
        <v>林颖</v>
      </c>
      <c r="E88" s="9"/>
    </row>
    <row r="89" spans="1:5" ht="34.5" customHeight="1">
      <c r="A89" s="9">
        <v>87</v>
      </c>
      <c r="B89" s="10" t="str">
        <f>"535220230612201559127172"</f>
        <v>535220230612201559127172</v>
      </c>
      <c r="C89" s="10" t="s">
        <v>7</v>
      </c>
      <c r="D89" s="10" t="str">
        <f>"李佩莲"</f>
        <v>李佩莲</v>
      </c>
      <c r="E89" s="9"/>
    </row>
    <row r="90" spans="1:5" ht="34.5" customHeight="1">
      <c r="A90" s="9">
        <v>88</v>
      </c>
      <c r="B90" s="10" t="str">
        <f>"535220230613075035127352"</f>
        <v>535220230613075035127352</v>
      </c>
      <c r="C90" s="10" t="s">
        <v>7</v>
      </c>
      <c r="D90" s="10" t="str">
        <f>"陈玉梅"</f>
        <v>陈玉梅</v>
      </c>
      <c r="E90" s="9"/>
    </row>
    <row r="91" spans="1:5" ht="34.5" customHeight="1">
      <c r="A91" s="9">
        <v>89</v>
      </c>
      <c r="B91" s="10" t="str">
        <f>"535220230613110026127696"</f>
        <v>535220230613110026127696</v>
      </c>
      <c r="C91" s="10" t="s">
        <v>7</v>
      </c>
      <c r="D91" s="10" t="str">
        <f>"罗湘湘"</f>
        <v>罗湘湘</v>
      </c>
      <c r="E91" s="9"/>
    </row>
    <row r="92" spans="1:5" ht="34.5" customHeight="1">
      <c r="A92" s="9">
        <v>90</v>
      </c>
      <c r="B92" s="10" t="str">
        <f>"535220230613091700127457"</f>
        <v>535220230613091700127457</v>
      </c>
      <c r="C92" s="10" t="s">
        <v>7</v>
      </c>
      <c r="D92" s="10" t="str">
        <f>"张基华"</f>
        <v>张基华</v>
      </c>
      <c r="E92" s="9"/>
    </row>
    <row r="93" spans="1:5" ht="34.5" customHeight="1">
      <c r="A93" s="9">
        <v>91</v>
      </c>
      <c r="B93" s="10" t="str">
        <f>"535220230613155833128140"</f>
        <v>535220230613155833128140</v>
      </c>
      <c r="C93" s="10" t="s">
        <v>7</v>
      </c>
      <c r="D93" s="10" t="str">
        <f>"唐琳琳"</f>
        <v>唐琳琳</v>
      </c>
      <c r="E93" s="9"/>
    </row>
    <row r="94" spans="1:5" ht="34.5" customHeight="1">
      <c r="A94" s="9">
        <v>92</v>
      </c>
      <c r="B94" s="10" t="str">
        <f>"535220230613100602127569"</f>
        <v>535220230613100602127569</v>
      </c>
      <c r="C94" s="10" t="s">
        <v>7</v>
      </c>
      <c r="D94" s="10" t="str">
        <f>"陈求军"</f>
        <v>陈求军</v>
      </c>
      <c r="E94" s="9"/>
    </row>
    <row r="95" spans="1:5" ht="34.5" customHeight="1">
      <c r="A95" s="9">
        <v>93</v>
      </c>
      <c r="B95" s="10" t="str">
        <f>"535220230613193701128435"</f>
        <v>535220230613193701128435</v>
      </c>
      <c r="C95" s="10" t="s">
        <v>7</v>
      </c>
      <c r="D95" s="10" t="str">
        <f>"乔莉"</f>
        <v>乔莉</v>
      </c>
      <c r="E95" s="9"/>
    </row>
    <row r="96" spans="1:5" ht="34.5" customHeight="1">
      <c r="A96" s="9">
        <v>94</v>
      </c>
      <c r="B96" s="10" t="str">
        <f>"535220230613193908128437"</f>
        <v>535220230613193908128437</v>
      </c>
      <c r="C96" s="10" t="s">
        <v>7</v>
      </c>
      <c r="D96" s="10" t="str">
        <f>"黄美柳"</f>
        <v>黄美柳</v>
      </c>
      <c r="E96" s="9"/>
    </row>
    <row r="97" spans="1:5" ht="34.5" customHeight="1">
      <c r="A97" s="9">
        <v>95</v>
      </c>
      <c r="B97" s="10" t="str">
        <f>"535220230613213656128594"</f>
        <v>535220230613213656128594</v>
      </c>
      <c r="C97" s="10" t="s">
        <v>7</v>
      </c>
      <c r="D97" s="10" t="str">
        <f>"陈苗"</f>
        <v>陈苗</v>
      </c>
      <c r="E97" s="9"/>
    </row>
    <row r="98" spans="1:5" ht="34.5" customHeight="1">
      <c r="A98" s="9">
        <v>96</v>
      </c>
      <c r="B98" s="10" t="str">
        <f>"535220230613214328128599"</f>
        <v>535220230613214328128599</v>
      </c>
      <c r="C98" s="10" t="s">
        <v>7</v>
      </c>
      <c r="D98" s="10" t="str">
        <f>"布东"</f>
        <v>布东</v>
      </c>
      <c r="E98" s="9"/>
    </row>
    <row r="99" spans="1:5" ht="34.5" customHeight="1">
      <c r="A99" s="9">
        <v>97</v>
      </c>
      <c r="B99" s="10" t="str">
        <f>"535220230613222436128626"</f>
        <v>535220230613222436128626</v>
      </c>
      <c r="C99" s="10" t="s">
        <v>7</v>
      </c>
      <c r="D99" s="10" t="str">
        <f>"肖婷婷"</f>
        <v>肖婷婷</v>
      </c>
      <c r="E99" s="9"/>
    </row>
    <row r="100" spans="1:5" ht="34.5" customHeight="1">
      <c r="A100" s="9">
        <v>98</v>
      </c>
      <c r="B100" s="10" t="str">
        <f>"535220230614075403128726"</f>
        <v>535220230614075403128726</v>
      </c>
      <c r="C100" s="10" t="s">
        <v>7</v>
      </c>
      <c r="D100" s="10" t="str">
        <f>"梁美燕"</f>
        <v>梁美燕</v>
      </c>
      <c r="E100" s="9"/>
    </row>
    <row r="101" spans="1:5" ht="34.5" customHeight="1">
      <c r="A101" s="9">
        <v>99</v>
      </c>
      <c r="B101" s="10" t="str">
        <f>"535220230614093700128802"</f>
        <v>535220230614093700128802</v>
      </c>
      <c r="C101" s="10" t="s">
        <v>7</v>
      </c>
      <c r="D101" s="10" t="str">
        <f>"杨千"</f>
        <v>杨千</v>
      </c>
      <c r="E101" s="9"/>
    </row>
    <row r="102" spans="1:5" ht="34.5" customHeight="1">
      <c r="A102" s="9">
        <v>100</v>
      </c>
      <c r="B102" s="10" t="str">
        <f>"535220230613205052128526"</f>
        <v>535220230613205052128526</v>
      </c>
      <c r="C102" s="10" t="s">
        <v>7</v>
      </c>
      <c r="D102" s="10" t="str">
        <f>"翁海花"</f>
        <v>翁海花</v>
      </c>
      <c r="E102" s="9"/>
    </row>
    <row r="103" spans="1:5" ht="34.5" customHeight="1">
      <c r="A103" s="9">
        <v>101</v>
      </c>
      <c r="B103" s="10" t="str">
        <f>"535220230613111019127719"</f>
        <v>535220230613111019127719</v>
      </c>
      <c r="C103" s="10" t="s">
        <v>7</v>
      </c>
      <c r="D103" s="10" t="str">
        <f>"王晓娜"</f>
        <v>王晓娜</v>
      </c>
      <c r="E103" s="9"/>
    </row>
  </sheetData>
  <sheetProtection/>
  <mergeCells count="1">
    <mergeCell ref="A1:E1"/>
  </mergeCells>
  <conditionalFormatting sqref="D3:D103">
    <cfRule type="expression" priority="1" dxfId="0" stopIfTrue="1">
      <formula>AND(COUNTIF($D$3:$D$103,D3)&gt;1,NOT(ISBLANK(D3)))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2023-06-14T09:10:17Z</dcterms:created>
  <dcterms:modified xsi:type="dcterms:W3CDTF">2023-06-24T10:42:29Z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47F4B7F97EDD4F2F985DC17DA7ECFA15_13</vt:lpwstr>
  </property>
  <property fmtid="{D5CDD505-2E9C-101B-9397-08002B2CF9AE}" pid="4" name="KSOProductBuildV">
    <vt:lpwstr>2052-11.1.0.14309</vt:lpwstr>
  </property>
</Properties>
</file>