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B8E8075-A3E1-4BD5-B7F5-6C1411C6AA1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1" l="1"/>
  <c r="D106" i="1"/>
  <c r="B106" i="1"/>
  <c r="G105" i="1"/>
  <c r="D105" i="1"/>
  <c r="B105" i="1"/>
  <c r="G104" i="1"/>
  <c r="D104" i="1"/>
  <c r="B104" i="1"/>
  <c r="G103" i="1"/>
  <c r="D103" i="1"/>
  <c r="B103" i="1"/>
  <c r="G102" i="1"/>
  <c r="D102" i="1"/>
  <c r="B102" i="1"/>
  <c r="G101" i="1"/>
  <c r="D101" i="1"/>
  <c r="B101" i="1"/>
  <c r="G100" i="1"/>
  <c r="D100" i="1"/>
  <c r="B100" i="1"/>
  <c r="G99" i="1"/>
  <c r="D99" i="1"/>
  <c r="B99" i="1"/>
  <c r="G98" i="1"/>
  <c r="D98" i="1"/>
  <c r="B98" i="1"/>
  <c r="G97" i="1"/>
  <c r="D97" i="1"/>
  <c r="B97" i="1"/>
  <c r="G96" i="1"/>
  <c r="D96" i="1"/>
  <c r="B96" i="1"/>
  <c r="G95" i="1"/>
  <c r="D95" i="1"/>
  <c r="B95" i="1"/>
  <c r="G94" i="1"/>
  <c r="D94" i="1"/>
  <c r="B94" i="1"/>
  <c r="G93" i="1"/>
  <c r="D93" i="1"/>
  <c r="B93" i="1"/>
  <c r="G92" i="1"/>
  <c r="D92" i="1"/>
  <c r="B92" i="1"/>
  <c r="G91" i="1"/>
  <c r="D91" i="1"/>
  <c r="B91" i="1"/>
  <c r="G90" i="1"/>
  <c r="D90" i="1"/>
  <c r="B90" i="1"/>
  <c r="G89" i="1"/>
  <c r="D89" i="1"/>
  <c r="B89" i="1"/>
  <c r="G88" i="1"/>
  <c r="D88" i="1"/>
  <c r="B88" i="1"/>
  <c r="G87" i="1"/>
  <c r="D87" i="1"/>
  <c r="B87" i="1"/>
  <c r="G86" i="1"/>
  <c r="D86" i="1"/>
  <c r="B86" i="1"/>
  <c r="G85" i="1"/>
  <c r="D85" i="1"/>
  <c r="B85" i="1"/>
  <c r="G84" i="1"/>
  <c r="D84" i="1"/>
  <c r="B84" i="1"/>
  <c r="G83" i="1"/>
  <c r="D83" i="1"/>
  <c r="B83" i="1"/>
  <c r="G82" i="1"/>
  <c r="D82" i="1"/>
  <c r="B82" i="1"/>
  <c r="G81" i="1"/>
  <c r="D81" i="1"/>
  <c r="B81" i="1"/>
  <c r="G80" i="1"/>
  <c r="D80" i="1"/>
  <c r="B80" i="1"/>
  <c r="G78" i="1"/>
  <c r="D78" i="1"/>
  <c r="B78" i="1"/>
  <c r="G77" i="1"/>
  <c r="D77" i="1"/>
  <c r="B77" i="1"/>
  <c r="G76" i="1"/>
  <c r="D76" i="1"/>
  <c r="B76" i="1"/>
  <c r="G75" i="1"/>
  <c r="D75" i="1"/>
  <c r="B75" i="1"/>
  <c r="G74" i="1"/>
  <c r="D74" i="1"/>
  <c r="B74" i="1"/>
  <c r="G73" i="1"/>
  <c r="D73" i="1"/>
  <c r="B73" i="1"/>
  <c r="G72" i="1"/>
  <c r="D72" i="1"/>
  <c r="B72" i="1"/>
  <c r="G71" i="1"/>
  <c r="D71" i="1"/>
  <c r="B71" i="1"/>
  <c r="G70" i="1"/>
  <c r="D70" i="1"/>
  <c r="B70" i="1"/>
  <c r="G69" i="1"/>
  <c r="D69" i="1"/>
  <c r="B69" i="1"/>
  <c r="G68" i="1"/>
  <c r="D68" i="1"/>
  <c r="B68" i="1"/>
  <c r="G67" i="1"/>
  <c r="D67" i="1"/>
  <c r="B67" i="1"/>
  <c r="G66" i="1"/>
  <c r="D66" i="1"/>
  <c r="B66" i="1"/>
  <c r="G65" i="1"/>
  <c r="D65" i="1"/>
  <c r="B65" i="1"/>
  <c r="G64" i="1"/>
  <c r="D64" i="1"/>
  <c r="B64" i="1"/>
  <c r="G63" i="1"/>
  <c r="D63" i="1"/>
  <c r="B63" i="1"/>
  <c r="G62" i="1"/>
  <c r="D62" i="1"/>
  <c r="B62" i="1"/>
  <c r="G61" i="1"/>
  <c r="D61" i="1"/>
  <c r="B61" i="1"/>
  <c r="G60" i="1"/>
  <c r="D60" i="1"/>
  <c r="B60" i="1"/>
  <c r="G59" i="1"/>
  <c r="D59" i="1"/>
  <c r="B59" i="1"/>
  <c r="G58" i="1"/>
  <c r="D58" i="1"/>
  <c r="B58" i="1"/>
  <c r="G57" i="1"/>
  <c r="D57" i="1"/>
  <c r="B57" i="1"/>
  <c r="G56" i="1"/>
  <c r="D56" i="1"/>
  <c r="B56" i="1"/>
  <c r="G55" i="1"/>
  <c r="D55" i="1"/>
  <c r="B55" i="1"/>
  <c r="G54" i="1"/>
  <c r="D54" i="1"/>
  <c r="B54" i="1"/>
  <c r="G53" i="1"/>
  <c r="D53" i="1"/>
  <c r="B53" i="1"/>
  <c r="G51" i="1"/>
  <c r="D51" i="1"/>
  <c r="B51" i="1"/>
  <c r="G50" i="1"/>
  <c r="D50" i="1"/>
  <c r="B50" i="1"/>
  <c r="G49" i="1"/>
  <c r="D49" i="1"/>
  <c r="B49" i="1"/>
  <c r="G48" i="1"/>
  <c r="D48" i="1"/>
  <c r="B48" i="1"/>
  <c r="G47" i="1"/>
  <c r="D47" i="1"/>
  <c r="B47" i="1"/>
  <c r="G46" i="1"/>
  <c r="D46" i="1"/>
  <c r="B46" i="1"/>
  <c r="G45" i="1"/>
  <c r="D45" i="1"/>
  <c r="B45" i="1"/>
  <c r="G44" i="1"/>
  <c r="D44" i="1"/>
  <c r="B44" i="1"/>
  <c r="G43" i="1"/>
  <c r="D43" i="1"/>
  <c r="B43" i="1"/>
  <c r="G42" i="1"/>
  <c r="D42" i="1"/>
  <c r="B42" i="1"/>
  <c r="G41" i="1"/>
  <c r="D41" i="1"/>
  <c r="B41" i="1"/>
  <c r="G40" i="1"/>
  <c r="D40" i="1"/>
  <c r="B40" i="1"/>
  <c r="G39" i="1"/>
  <c r="D39" i="1"/>
  <c r="B39" i="1"/>
  <c r="G38" i="1"/>
  <c r="D38" i="1"/>
  <c r="B38" i="1"/>
  <c r="G37" i="1"/>
  <c r="D37" i="1"/>
  <c r="B37" i="1"/>
  <c r="G36" i="1"/>
  <c r="D36" i="1"/>
  <c r="B36" i="1"/>
  <c r="G35" i="1"/>
  <c r="D35" i="1"/>
  <c r="B35" i="1"/>
  <c r="G34" i="1"/>
  <c r="D34" i="1"/>
  <c r="B34" i="1"/>
  <c r="G33" i="1"/>
  <c r="D33" i="1"/>
  <c r="B33" i="1"/>
  <c r="G32" i="1"/>
  <c r="D32" i="1"/>
  <c r="B32" i="1"/>
  <c r="G31" i="1"/>
  <c r="D31" i="1"/>
  <c r="B31" i="1"/>
  <c r="G30" i="1"/>
  <c r="D30" i="1"/>
  <c r="B30" i="1"/>
  <c r="G29" i="1"/>
  <c r="D29" i="1"/>
  <c r="B29" i="1"/>
  <c r="G27" i="1"/>
  <c r="D27" i="1"/>
  <c r="B27" i="1"/>
  <c r="G26" i="1"/>
  <c r="D26" i="1"/>
  <c r="B26" i="1"/>
  <c r="G25" i="1"/>
  <c r="D25" i="1"/>
  <c r="B25" i="1"/>
  <c r="G24" i="1"/>
  <c r="D24" i="1"/>
  <c r="B24" i="1"/>
  <c r="G23" i="1"/>
  <c r="D23" i="1"/>
  <c r="B23" i="1"/>
  <c r="G22" i="1"/>
  <c r="D22" i="1"/>
  <c r="B22" i="1"/>
  <c r="G21" i="1"/>
  <c r="D21" i="1"/>
  <c r="B21" i="1"/>
  <c r="G20" i="1"/>
  <c r="D20" i="1"/>
  <c r="B20" i="1"/>
  <c r="G19" i="1"/>
  <c r="D19" i="1"/>
  <c r="B19" i="1"/>
  <c r="G18" i="1"/>
  <c r="D18" i="1"/>
  <c r="B18" i="1"/>
  <c r="G17" i="1"/>
  <c r="D17" i="1"/>
  <c r="B17" i="1"/>
  <c r="G16" i="1"/>
  <c r="D16" i="1"/>
  <c r="B16" i="1"/>
  <c r="G15" i="1"/>
  <c r="D15" i="1"/>
  <c r="B15" i="1"/>
  <c r="G14" i="1"/>
  <c r="D14" i="1"/>
  <c r="B14" i="1"/>
  <c r="G13" i="1"/>
  <c r="D13" i="1"/>
  <c r="B13" i="1"/>
  <c r="G12" i="1"/>
  <c r="D12" i="1"/>
  <c r="B12" i="1"/>
  <c r="G11" i="1"/>
  <c r="D11" i="1"/>
  <c r="B11" i="1"/>
  <c r="G10" i="1"/>
  <c r="D10" i="1"/>
  <c r="B10" i="1"/>
  <c r="G9" i="1"/>
  <c r="D9" i="1"/>
  <c r="B9" i="1"/>
  <c r="G8" i="1"/>
  <c r="D8" i="1"/>
  <c r="B8" i="1"/>
  <c r="G7" i="1"/>
  <c r="D7" i="1"/>
  <c r="B7" i="1"/>
  <c r="G6" i="1"/>
  <c r="D6" i="1"/>
  <c r="B6" i="1"/>
  <c r="G5" i="1"/>
  <c r="D5" i="1"/>
  <c r="B5" i="1"/>
  <c r="G4" i="1"/>
  <c r="D4" i="1"/>
  <c r="B4" i="1"/>
</calcChain>
</file>

<file path=xl/sharedStrings.xml><?xml version="1.0" encoding="utf-8"?>
<sst xmlns="http://schemas.openxmlformats.org/spreadsheetml/2006/main" count="213" uniqueCount="16">
  <si>
    <t>序号</t>
  </si>
  <si>
    <t>准考证号</t>
  </si>
  <si>
    <t>幼儿教育综合知识</t>
  </si>
  <si>
    <t>专业课</t>
  </si>
  <si>
    <t>幼儿园教师</t>
  </si>
  <si>
    <t/>
  </si>
  <si>
    <t>缺考</t>
  </si>
  <si>
    <t>备注</t>
    <phoneticPr fontId="1" type="noConversion"/>
  </si>
  <si>
    <t>来安县教育体育局             来安县人力资源和社会保障局</t>
    <phoneticPr fontId="1" type="noConversion"/>
  </si>
  <si>
    <t xml:space="preserve">笔试成绩
</t>
    <phoneticPr fontId="1" type="noConversion"/>
  </si>
  <si>
    <t>2022年8月10日</t>
    <phoneticPr fontId="1" type="noConversion"/>
  </si>
  <si>
    <t xml:space="preserve"> </t>
    <phoneticPr fontId="1" type="noConversion"/>
  </si>
  <si>
    <t>岗位
代码</t>
    <phoneticPr fontId="1" type="noConversion"/>
  </si>
  <si>
    <t>岗位
名称</t>
    <phoneticPr fontId="1" type="noConversion"/>
  </si>
  <si>
    <t xml:space="preserve">      根据《2022年度来安县公开招聘编外幼儿园教师公告》规定，现将笔试成绩公布如下（以准考证排序）：</t>
    <phoneticPr fontId="1" type="noConversion"/>
  </si>
  <si>
    <t>关于公布2022年度来安县公开招聘编外幼儿园教师笔试成绩的通知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</si>
</sst>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workbookViewId="0">
      <selection activeCell="M3" sqref="M3"/>
    </sheetView>
  </sheetViews>
  <sheetFormatPr defaultColWidth="9" defaultRowHeight="14.25" x14ac:dyDescent="0.2"/>
  <cols>
    <col min="1" max="1" width="5.875" style="1" customWidth="1"/>
    <col min="2" max="2" width="11.75" style="1" customWidth="1"/>
    <col min="3" max="3" width="13.625" style="1" customWidth="1"/>
    <col min="4" max="4" width="14.5" style="1" customWidth="1"/>
    <col min="5" max="5" width="9.625" style="1" customWidth="1"/>
    <col min="6" max="6" width="8.875" style="1" customWidth="1"/>
    <col min="7" max="7" width="11.375" style="1" customWidth="1"/>
    <col min="8" max="8" width="9.375" style="1" customWidth="1"/>
    <col min="9" max="16384" width="9" style="1"/>
  </cols>
  <sheetData>
    <row r="1" spans="1:13" ht="56.25" customHeight="1" x14ac:dyDescent="0.2">
      <c r="A1" s="7" t="s">
        <v>15</v>
      </c>
      <c r="B1" s="8"/>
      <c r="C1" s="8"/>
      <c r="D1" s="8"/>
      <c r="E1" s="8"/>
      <c r="F1" s="8"/>
      <c r="G1" s="8"/>
      <c r="H1" s="8"/>
    </row>
    <row r="2" spans="1:13" ht="48" customHeight="1" x14ac:dyDescent="0.2">
      <c r="A2" s="9" t="s">
        <v>14</v>
      </c>
      <c r="B2" s="10"/>
      <c r="C2" s="10"/>
      <c r="D2" s="10"/>
      <c r="E2" s="10"/>
      <c r="F2" s="10"/>
      <c r="G2" s="10"/>
      <c r="H2" s="10"/>
    </row>
    <row r="3" spans="1:13" ht="74.25" customHeight="1" x14ac:dyDescent="0.2">
      <c r="A3" s="2" t="s">
        <v>0</v>
      </c>
      <c r="B3" s="2" t="s">
        <v>12</v>
      </c>
      <c r="C3" s="2" t="s">
        <v>13</v>
      </c>
      <c r="D3" s="2" t="s">
        <v>1</v>
      </c>
      <c r="E3" s="3" t="s">
        <v>2</v>
      </c>
      <c r="F3" s="3" t="s">
        <v>3</v>
      </c>
      <c r="G3" s="3" t="s">
        <v>9</v>
      </c>
      <c r="H3" s="3" t="s">
        <v>7</v>
      </c>
      <c r="M3" s="1" t="s">
        <v>11</v>
      </c>
    </row>
    <row r="4" spans="1:13" ht="15" customHeight="1" x14ac:dyDescent="0.2">
      <c r="A4" s="4">
        <v>1</v>
      </c>
      <c r="B4" s="4" t="str">
        <f t="shared" ref="B4:B27" si="0">"2022007"</f>
        <v>2022007</v>
      </c>
      <c r="C4" s="4" t="s">
        <v>4</v>
      </c>
      <c r="D4" s="4" t="str">
        <f>"34112201101"</f>
        <v>34112201101</v>
      </c>
      <c r="E4" s="4">
        <v>72.8</v>
      </c>
      <c r="F4" s="4">
        <v>71.2</v>
      </c>
      <c r="G4" s="4">
        <f>E4*0.4+F4*0.6</f>
        <v>71.84</v>
      </c>
      <c r="H4" s="4" t="s">
        <v>5</v>
      </c>
    </row>
    <row r="5" spans="1:13" ht="15" customHeight="1" x14ac:dyDescent="0.2">
      <c r="A5" s="4">
        <v>2</v>
      </c>
      <c r="B5" s="4" t="str">
        <f t="shared" si="0"/>
        <v>2022007</v>
      </c>
      <c r="C5" s="4" t="s">
        <v>4</v>
      </c>
      <c r="D5" s="4" t="str">
        <f>"34112201102"</f>
        <v>34112201102</v>
      </c>
      <c r="E5" s="4">
        <v>0</v>
      </c>
      <c r="F5" s="4">
        <v>0</v>
      </c>
      <c r="G5" s="4">
        <f t="shared" ref="G5:G70" si="1">E5*0.4+F5*0.6</f>
        <v>0</v>
      </c>
      <c r="H5" s="4" t="s">
        <v>6</v>
      </c>
    </row>
    <row r="6" spans="1:13" ht="15" customHeight="1" x14ac:dyDescent="0.2">
      <c r="A6" s="4">
        <v>3</v>
      </c>
      <c r="B6" s="4" t="str">
        <f t="shared" si="0"/>
        <v>2022007</v>
      </c>
      <c r="C6" s="4" t="s">
        <v>4</v>
      </c>
      <c r="D6" s="4" t="str">
        <f>"34112201103"</f>
        <v>34112201103</v>
      </c>
      <c r="E6" s="4">
        <v>80</v>
      </c>
      <c r="F6" s="4">
        <v>74.599999999999994</v>
      </c>
      <c r="G6" s="4">
        <f t="shared" si="1"/>
        <v>76.759999999999991</v>
      </c>
      <c r="H6" s="4" t="s">
        <v>5</v>
      </c>
    </row>
    <row r="7" spans="1:13" ht="15" customHeight="1" x14ac:dyDescent="0.2">
      <c r="A7" s="4">
        <v>4</v>
      </c>
      <c r="B7" s="4" t="str">
        <f t="shared" si="0"/>
        <v>2022007</v>
      </c>
      <c r="C7" s="4" t="s">
        <v>4</v>
      </c>
      <c r="D7" s="4" t="str">
        <f>"34112201104"</f>
        <v>34112201104</v>
      </c>
      <c r="E7" s="4">
        <v>80.599999999999994</v>
      </c>
      <c r="F7" s="4">
        <v>66.8</v>
      </c>
      <c r="G7" s="4">
        <f t="shared" si="1"/>
        <v>72.319999999999993</v>
      </c>
      <c r="H7" s="4" t="s">
        <v>5</v>
      </c>
    </row>
    <row r="8" spans="1:13" ht="15" customHeight="1" x14ac:dyDescent="0.2">
      <c r="A8" s="4">
        <v>5</v>
      </c>
      <c r="B8" s="4" t="str">
        <f t="shared" si="0"/>
        <v>2022007</v>
      </c>
      <c r="C8" s="4" t="s">
        <v>4</v>
      </c>
      <c r="D8" s="4" t="str">
        <f>"34112201105"</f>
        <v>34112201105</v>
      </c>
      <c r="E8" s="4">
        <v>87.6</v>
      </c>
      <c r="F8" s="4">
        <v>77.599999999999994</v>
      </c>
      <c r="G8" s="4">
        <f t="shared" si="1"/>
        <v>81.599999999999994</v>
      </c>
      <c r="H8" s="4" t="s">
        <v>5</v>
      </c>
    </row>
    <row r="9" spans="1:13" ht="15" customHeight="1" x14ac:dyDescent="0.2">
      <c r="A9" s="4">
        <v>6</v>
      </c>
      <c r="B9" s="4" t="str">
        <f t="shared" si="0"/>
        <v>2022007</v>
      </c>
      <c r="C9" s="4" t="s">
        <v>4</v>
      </c>
      <c r="D9" s="4" t="str">
        <f>"34112201106"</f>
        <v>34112201106</v>
      </c>
      <c r="E9" s="4">
        <v>87.4</v>
      </c>
      <c r="F9" s="4">
        <v>79.8</v>
      </c>
      <c r="G9" s="4">
        <f t="shared" si="1"/>
        <v>82.84</v>
      </c>
      <c r="H9" s="4" t="s">
        <v>5</v>
      </c>
    </row>
    <row r="10" spans="1:13" ht="15" customHeight="1" x14ac:dyDescent="0.2">
      <c r="A10" s="4">
        <v>7</v>
      </c>
      <c r="B10" s="4" t="str">
        <f t="shared" si="0"/>
        <v>2022007</v>
      </c>
      <c r="C10" s="4" t="s">
        <v>4</v>
      </c>
      <c r="D10" s="4" t="str">
        <f>"34112201107"</f>
        <v>34112201107</v>
      </c>
      <c r="E10" s="4">
        <v>70.400000000000006</v>
      </c>
      <c r="F10" s="4">
        <v>69.2</v>
      </c>
      <c r="G10" s="4">
        <f t="shared" si="1"/>
        <v>69.680000000000007</v>
      </c>
      <c r="H10" s="4" t="s">
        <v>5</v>
      </c>
    </row>
    <row r="11" spans="1:13" ht="15" customHeight="1" x14ac:dyDescent="0.2">
      <c r="A11" s="4">
        <v>8</v>
      </c>
      <c r="B11" s="4" t="str">
        <f t="shared" si="0"/>
        <v>2022007</v>
      </c>
      <c r="C11" s="4" t="s">
        <v>4</v>
      </c>
      <c r="D11" s="4" t="str">
        <f>"34112201108"</f>
        <v>34112201108</v>
      </c>
      <c r="E11" s="4">
        <v>82</v>
      </c>
      <c r="F11" s="4">
        <v>77.400000000000006</v>
      </c>
      <c r="G11" s="4">
        <f t="shared" si="1"/>
        <v>79.240000000000009</v>
      </c>
      <c r="H11" s="4" t="s">
        <v>5</v>
      </c>
    </row>
    <row r="12" spans="1:13" ht="15" customHeight="1" x14ac:dyDescent="0.2">
      <c r="A12" s="4">
        <v>9</v>
      </c>
      <c r="B12" s="4" t="str">
        <f t="shared" si="0"/>
        <v>2022007</v>
      </c>
      <c r="C12" s="4" t="s">
        <v>4</v>
      </c>
      <c r="D12" s="4" t="str">
        <f>"34112201109"</f>
        <v>34112201109</v>
      </c>
      <c r="E12" s="4">
        <v>78</v>
      </c>
      <c r="F12" s="4">
        <v>79.2</v>
      </c>
      <c r="G12" s="4">
        <f t="shared" si="1"/>
        <v>78.72</v>
      </c>
      <c r="H12" s="4" t="s">
        <v>5</v>
      </c>
    </row>
    <row r="13" spans="1:13" ht="15" customHeight="1" x14ac:dyDescent="0.2">
      <c r="A13" s="4">
        <v>10</v>
      </c>
      <c r="B13" s="4" t="str">
        <f t="shared" si="0"/>
        <v>2022007</v>
      </c>
      <c r="C13" s="4" t="s">
        <v>4</v>
      </c>
      <c r="D13" s="4" t="str">
        <f>"34112201110"</f>
        <v>34112201110</v>
      </c>
      <c r="E13" s="4">
        <v>78.599999999999994</v>
      </c>
      <c r="F13" s="4">
        <v>71.2</v>
      </c>
      <c r="G13" s="4">
        <f t="shared" si="1"/>
        <v>74.16</v>
      </c>
      <c r="H13" s="4" t="s">
        <v>5</v>
      </c>
    </row>
    <row r="14" spans="1:13" ht="15" customHeight="1" x14ac:dyDescent="0.2">
      <c r="A14" s="4">
        <v>11</v>
      </c>
      <c r="B14" s="4" t="str">
        <f t="shared" si="0"/>
        <v>2022007</v>
      </c>
      <c r="C14" s="4" t="s">
        <v>4</v>
      </c>
      <c r="D14" s="4" t="str">
        <f>"34112201111"</f>
        <v>34112201111</v>
      </c>
      <c r="E14" s="4">
        <v>60.8</v>
      </c>
      <c r="F14" s="4">
        <v>68.599999999999994</v>
      </c>
      <c r="G14" s="4">
        <f t="shared" si="1"/>
        <v>65.47999999999999</v>
      </c>
      <c r="H14" s="4" t="s">
        <v>5</v>
      </c>
    </row>
    <row r="15" spans="1:13" ht="15" customHeight="1" x14ac:dyDescent="0.2">
      <c r="A15" s="4">
        <v>12</v>
      </c>
      <c r="B15" s="4" t="str">
        <f t="shared" si="0"/>
        <v>2022007</v>
      </c>
      <c r="C15" s="4" t="s">
        <v>4</v>
      </c>
      <c r="D15" s="4" t="str">
        <f>"34112201112"</f>
        <v>34112201112</v>
      </c>
      <c r="E15" s="4">
        <v>78.599999999999994</v>
      </c>
      <c r="F15" s="4">
        <v>67.400000000000006</v>
      </c>
      <c r="G15" s="4">
        <f t="shared" si="1"/>
        <v>71.88</v>
      </c>
      <c r="H15" s="4" t="s">
        <v>5</v>
      </c>
    </row>
    <row r="16" spans="1:13" ht="15" customHeight="1" x14ac:dyDescent="0.2">
      <c r="A16" s="4">
        <v>13</v>
      </c>
      <c r="B16" s="4" t="str">
        <f t="shared" si="0"/>
        <v>2022007</v>
      </c>
      <c r="C16" s="4" t="s">
        <v>4</v>
      </c>
      <c r="D16" s="4" t="str">
        <f>"34112201113"</f>
        <v>34112201113</v>
      </c>
      <c r="E16" s="4">
        <v>83</v>
      </c>
      <c r="F16" s="4">
        <v>78.599999999999994</v>
      </c>
      <c r="G16" s="4">
        <f t="shared" si="1"/>
        <v>80.36</v>
      </c>
      <c r="H16" s="4" t="s">
        <v>5</v>
      </c>
    </row>
    <row r="17" spans="1:8" ht="15" customHeight="1" x14ac:dyDescent="0.2">
      <c r="A17" s="4">
        <v>14</v>
      </c>
      <c r="B17" s="4" t="str">
        <f t="shared" si="0"/>
        <v>2022007</v>
      </c>
      <c r="C17" s="4" t="s">
        <v>4</v>
      </c>
      <c r="D17" s="4" t="str">
        <f>"34112201114"</f>
        <v>34112201114</v>
      </c>
      <c r="E17" s="4">
        <v>0</v>
      </c>
      <c r="F17" s="4">
        <v>0</v>
      </c>
      <c r="G17" s="4">
        <f t="shared" si="1"/>
        <v>0</v>
      </c>
      <c r="H17" s="4" t="s">
        <v>6</v>
      </c>
    </row>
    <row r="18" spans="1:8" ht="15" customHeight="1" x14ac:dyDescent="0.2">
      <c r="A18" s="4">
        <v>15</v>
      </c>
      <c r="B18" s="4" t="str">
        <f t="shared" si="0"/>
        <v>2022007</v>
      </c>
      <c r="C18" s="4" t="s">
        <v>4</v>
      </c>
      <c r="D18" s="4" t="str">
        <f>"34112201115"</f>
        <v>34112201115</v>
      </c>
      <c r="E18" s="4">
        <v>63</v>
      </c>
      <c r="F18" s="4">
        <v>72</v>
      </c>
      <c r="G18" s="4">
        <f t="shared" si="1"/>
        <v>68.400000000000006</v>
      </c>
      <c r="H18" s="4" t="s">
        <v>5</v>
      </c>
    </row>
    <row r="19" spans="1:8" ht="15" customHeight="1" x14ac:dyDescent="0.2">
      <c r="A19" s="4">
        <v>16</v>
      </c>
      <c r="B19" s="4" t="str">
        <f t="shared" si="0"/>
        <v>2022007</v>
      </c>
      <c r="C19" s="4" t="s">
        <v>4</v>
      </c>
      <c r="D19" s="4" t="str">
        <f>"34112201116"</f>
        <v>34112201116</v>
      </c>
      <c r="E19" s="4">
        <v>58.8</v>
      </c>
      <c r="F19" s="4">
        <v>67.2</v>
      </c>
      <c r="G19" s="4">
        <f t="shared" si="1"/>
        <v>63.84</v>
      </c>
      <c r="H19" s="4" t="s">
        <v>5</v>
      </c>
    </row>
    <row r="20" spans="1:8" ht="15" customHeight="1" x14ac:dyDescent="0.2">
      <c r="A20" s="4">
        <v>17</v>
      </c>
      <c r="B20" s="4" t="str">
        <f t="shared" si="0"/>
        <v>2022007</v>
      </c>
      <c r="C20" s="4" t="s">
        <v>4</v>
      </c>
      <c r="D20" s="4" t="str">
        <f>"34112201117"</f>
        <v>34112201117</v>
      </c>
      <c r="E20" s="4">
        <v>0</v>
      </c>
      <c r="F20" s="4">
        <v>0</v>
      </c>
      <c r="G20" s="4">
        <f t="shared" si="1"/>
        <v>0</v>
      </c>
      <c r="H20" s="4" t="s">
        <v>6</v>
      </c>
    </row>
    <row r="21" spans="1:8" ht="15" customHeight="1" x14ac:dyDescent="0.2">
      <c r="A21" s="4">
        <v>18</v>
      </c>
      <c r="B21" s="4" t="str">
        <f t="shared" si="0"/>
        <v>2022007</v>
      </c>
      <c r="C21" s="4" t="s">
        <v>4</v>
      </c>
      <c r="D21" s="4" t="str">
        <f>"34112201118"</f>
        <v>34112201118</v>
      </c>
      <c r="E21" s="4">
        <v>85</v>
      </c>
      <c r="F21" s="4">
        <v>72.599999999999994</v>
      </c>
      <c r="G21" s="4">
        <f t="shared" si="1"/>
        <v>77.56</v>
      </c>
      <c r="H21" s="4" t="s">
        <v>5</v>
      </c>
    </row>
    <row r="22" spans="1:8" ht="15" customHeight="1" x14ac:dyDescent="0.2">
      <c r="A22" s="4">
        <v>19</v>
      </c>
      <c r="B22" s="4" t="str">
        <f t="shared" si="0"/>
        <v>2022007</v>
      </c>
      <c r="C22" s="4" t="s">
        <v>4</v>
      </c>
      <c r="D22" s="4" t="str">
        <f>"34112201119"</f>
        <v>34112201119</v>
      </c>
      <c r="E22" s="4">
        <v>76.599999999999994</v>
      </c>
      <c r="F22" s="4">
        <v>82.4</v>
      </c>
      <c r="G22" s="4">
        <f t="shared" si="1"/>
        <v>80.080000000000013</v>
      </c>
      <c r="H22" s="4" t="s">
        <v>5</v>
      </c>
    </row>
    <row r="23" spans="1:8" ht="15" customHeight="1" x14ac:dyDescent="0.2">
      <c r="A23" s="4">
        <v>20</v>
      </c>
      <c r="B23" s="4" t="str">
        <f t="shared" si="0"/>
        <v>2022007</v>
      </c>
      <c r="C23" s="4" t="s">
        <v>4</v>
      </c>
      <c r="D23" s="4" t="str">
        <f>"34112201120"</f>
        <v>34112201120</v>
      </c>
      <c r="E23" s="4">
        <v>66.400000000000006</v>
      </c>
      <c r="F23" s="4">
        <v>73</v>
      </c>
      <c r="G23" s="4">
        <f t="shared" si="1"/>
        <v>70.36</v>
      </c>
      <c r="H23" s="4" t="s">
        <v>5</v>
      </c>
    </row>
    <row r="24" spans="1:8" ht="15" customHeight="1" x14ac:dyDescent="0.2">
      <c r="A24" s="4">
        <v>21</v>
      </c>
      <c r="B24" s="4" t="str">
        <f t="shared" si="0"/>
        <v>2022007</v>
      </c>
      <c r="C24" s="4" t="s">
        <v>4</v>
      </c>
      <c r="D24" s="4" t="str">
        <f>"34112201121"</f>
        <v>34112201121</v>
      </c>
      <c r="E24" s="4">
        <v>77.400000000000006</v>
      </c>
      <c r="F24" s="4">
        <v>63.2</v>
      </c>
      <c r="G24" s="4">
        <f t="shared" si="1"/>
        <v>68.88000000000001</v>
      </c>
      <c r="H24" s="4" t="s">
        <v>5</v>
      </c>
    </row>
    <row r="25" spans="1:8" ht="15" customHeight="1" x14ac:dyDescent="0.2">
      <c r="A25" s="4">
        <v>22</v>
      </c>
      <c r="B25" s="4" t="str">
        <f t="shared" si="0"/>
        <v>2022007</v>
      </c>
      <c r="C25" s="4" t="s">
        <v>4</v>
      </c>
      <c r="D25" s="4" t="str">
        <f>"34112201122"</f>
        <v>34112201122</v>
      </c>
      <c r="E25" s="4">
        <v>67.599999999999994</v>
      </c>
      <c r="F25" s="4">
        <v>61.4</v>
      </c>
      <c r="G25" s="4">
        <f t="shared" si="1"/>
        <v>63.879999999999995</v>
      </c>
      <c r="H25" s="4" t="s">
        <v>5</v>
      </c>
    </row>
    <row r="26" spans="1:8" ht="15" customHeight="1" x14ac:dyDescent="0.2">
      <c r="A26" s="4">
        <v>23</v>
      </c>
      <c r="B26" s="4" t="str">
        <f t="shared" si="0"/>
        <v>2022007</v>
      </c>
      <c r="C26" s="4" t="s">
        <v>4</v>
      </c>
      <c r="D26" s="4" t="str">
        <f>"34112201123"</f>
        <v>34112201123</v>
      </c>
      <c r="E26" s="4">
        <v>87.8</v>
      </c>
      <c r="F26" s="4">
        <v>79.2</v>
      </c>
      <c r="G26" s="4">
        <f t="shared" si="1"/>
        <v>82.64</v>
      </c>
      <c r="H26" s="4" t="s">
        <v>5</v>
      </c>
    </row>
    <row r="27" spans="1:8" ht="15" customHeight="1" x14ac:dyDescent="0.2">
      <c r="A27" s="4">
        <v>24</v>
      </c>
      <c r="B27" s="4" t="str">
        <f t="shared" si="0"/>
        <v>2022007</v>
      </c>
      <c r="C27" s="4" t="s">
        <v>4</v>
      </c>
      <c r="D27" s="4" t="str">
        <f>"34112201124"</f>
        <v>34112201124</v>
      </c>
      <c r="E27" s="4">
        <v>66.2</v>
      </c>
      <c r="F27" s="4">
        <v>68.8</v>
      </c>
      <c r="G27" s="4">
        <f t="shared" si="1"/>
        <v>67.759999999999991</v>
      </c>
      <c r="H27" s="4" t="s">
        <v>5</v>
      </c>
    </row>
    <row r="28" spans="1:8" ht="15" customHeight="1" x14ac:dyDescent="0.2">
      <c r="A28" s="4"/>
      <c r="B28" s="4"/>
      <c r="C28" s="4"/>
      <c r="D28" s="4"/>
      <c r="E28" s="4"/>
      <c r="F28" s="4"/>
      <c r="G28" s="4"/>
      <c r="H28" s="4"/>
    </row>
    <row r="29" spans="1:8" ht="15" customHeight="1" x14ac:dyDescent="0.2">
      <c r="A29" s="4">
        <v>1</v>
      </c>
      <c r="B29" s="4" t="str">
        <f t="shared" ref="B29:B51" si="2">"2022008"</f>
        <v>2022008</v>
      </c>
      <c r="C29" s="4" t="s">
        <v>4</v>
      </c>
      <c r="D29" s="4" t="str">
        <f>"34112201125"</f>
        <v>34112201125</v>
      </c>
      <c r="E29" s="4">
        <v>87</v>
      </c>
      <c r="F29" s="4">
        <v>78</v>
      </c>
      <c r="G29" s="4">
        <f t="shared" si="1"/>
        <v>81.599999999999994</v>
      </c>
      <c r="H29" s="4" t="s">
        <v>5</v>
      </c>
    </row>
    <row r="30" spans="1:8" ht="15" customHeight="1" x14ac:dyDescent="0.2">
      <c r="A30" s="4">
        <v>2</v>
      </c>
      <c r="B30" s="4" t="str">
        <f t="shared" si="2"/>
        <v>2022008</v>
      </c>
      <c r="C30" s="4" t="s">
        <v>4</v>
      </c>
      <c r="D30" s="4" t="str">
        <f>"34112201126"</f>
        <v>34112201126</v>
      </c>
      <c r="E30" s="4">
        <v>50.8</v>
      </c>
      <c r="F30" s="4">
        <v>67</v>
      </c>
      <c r="G30" s="4">
        <f t="shared" si="1"/>
        <v>60.519999999999996</v>
      </c>
      <c r="H30" s="4" t="s">
        <v>5</v>
      </c>
    </row>
    <row r="31" spans="1:8" ht="15" customHeight="1" x14ac:dyDescent="0.2">
      <c r="A31" s="4">
        <v>3</v>
      </c>
      <c r="B31" s="4" t="str">
        <f t="shared" si="2"/>
        <v>2022008</v>
      </c>
      <c r="C31" s="4" t="s">
        <v>4</v>
      </c>
      <c r="D31" s="4" t="str">
        <f>"34112201127"</f>
        <v>34112201127</v>
      </c>
      <c r="E31" s="4">
        <v>0</v>
      </c>
      <c r="F31" s="4">
        <v>0</v>
      </c>
      <c r="G31" s="4">
        <f t="shared" si="1"/>
        <v>0</v>
      </c>
      <c r="H31" s="4" t="s">
        <v>6</v>
      </c>
    </row>
    <row r="32" spans="1:8" ht="15" customHeight="1" x14ac:dyDescent="0.2">
      <c r="A32" s="4">
        <v>4</v>
      </c>
      <c r="B32" s="4" t="str">
        <f t="shared" si="2"/>
        <v>2022008</v>
      </c>
      <c r="C32" s="4" t="s">
        <v>4</v>
      </c>
      <c r="D32" s="4" t="str">
        <f>"34112201128"</f>
        <v>34112201128</v>
      </c>
      <c r="E32" s="4">
        <v>85.8</v>
      </c>
      <c r="F32" s="4">
        <v>82</v>
      </c>
      <c r="G32" s="4">
        <f t="shared" si="1"/>
        <v>83.52</v>
      </c>
      <c r="H32" s="4" t="s">
        <v>5</v>
      </c>
    </row>
    <row r="33" spans="1:8" ht="15" customHeight="1" x14ac:dyDescent="0.2">
      <c r="A33" s="4">
        <v>5</v>
      </c>
      <c r="B33" s="4" t="str">
        <f t="shared" si="2"/>
        <v>2022008</v>
      </c>
      <c r="C33" s="4" t="s">
        <v>4</v>
      </c>
      <c r="D33" s="4" t="str">
        <f>"34112201129"</f>
        <v>34112201129</v>
      </c>
      <c r="E33" s="4">
        <v>91</v>
      </c>
      <c r="F33" s="4">
        <v>78</v>
      </c>
      <c r="G33" s="4">
        <f t="shared" si="1"/>
        <v>83.199999999999989</v>
      </c>
      <c r="H33" s="4" t="s">
        <v>5</v>
      </c>
    </row>
    <row r="34" spans="1:8" ht="15" customHeight="1" x14ac:dyDescent="0.2">
      <c r="A34" s="4">
        <v>6</v>
      </c>
      <c r="B34" s="4" t="str">
        <f t="shared" si="2"/>
        <v>2022008</v>
      </c>
      <c r="C34" s="4" t="s">
        <v>4</v>
      </c>
      <c r="D34" s="4" t="str">
        <f>"34112201130"</f>
        <v>34112201130</v>
      </c>
      <c r="E34" s="4">
        <v>0</v>
      </c>
      <c r="F34" s="4">
        <v>0</v>
      </c>
      <c r="G34" s="4">
        <f t="shared" si="1"/>
        <v>0</v>
      </c>
      <c r="H34" s="4" t="s">
        <v>6</v>
      </c>
    </row>
    <row r="35" spans="1:8" ht="15" customHeight="1" x14ac:dyDescent="0.2">
      <c r="A35" s="4">
        <v>7</v>
      </c>
      <c r="B35" s="4" t="str">
        <f t="shared" si="2"/>
        <v>2022008</v>
      </c>
      <c r="C35" s="4" t="s">
        <v>4</v>
      </c>
      <c r="D35" s="4" t="str">
        <f>"34112201201"</f>
        <v>34112201201</v>
      </c>
      <c r="E35" s="4">
        <v>58.6</v>
      </c>
      <c r="F35" s="4">
        <v>42</v>
      </c>
      <c r="G35" s="4">
        <f t="shared" si="1"/>
        <v>48.64</v>
      </c>
      <c r="H35" s="4" t="s">
        <v>5</v>
      </c>
    </row>
    <row r="36" spans="1:8" ht="15" customHeight="1" x14ac:dyDescent="0.2">
      <c r="A36" s="4">
        <v>8</v>
      </c>
      <c r="B36" s="4" t="str">
        <f t="shared" si="2"/>
        <v>2022008</v>
      </c>
      <c r="C36" s="4" t="s">
        <v>4</v>
      </c>
      <c r="D36" s="4" t="str">
        <f>"34112201202"</f>
        <v>34112201202</v>
      </c>
      <c r="E36" s="4">
        <v>71.8</v>
      </c>
      <c r="F36" s="4">
        <v>63.2</v>
      </c>
      <c r="G36" s="4">
        <f t="shared" si="1"/>
        <v>66.64</v>
      </c>
      <c r="H36" s="4" t="s">
        <v>5</v>
      </c>
    </row>
    <row r="37" spans="1:8" ht="15" customHeight="1" x14ac:dyDescent="0.2">
      <c r="A37" s="4">
        <v>9</v>
      </c>
      <c r="B37" s="4" t="str">
        <f t="shared" si="2"/>
        <v>2022008</v>
      </c>
      <c r="C37" s="4" t="s">
        <v>4</v>
      </c>
      <c r="D37" s="4" t="str">
        <f>"34112201203"</f>
        <v>34112201203</v>
      </c>
      <c r="E37" s="4">
        <v>73.400000000000006</v>
      </c>
      <c r="F37" s="4">
        <v>64.8</v>
      </c>
      <c r="G37" s="4">
        <f t="shared" si="1"/>
        <v>68.239999999999995</v>
      </c>
      <c r="H37" s="4" t="s">
        <v>5</v>
      </c>
    </row>
    <row r="38" spans="1:8" ht="15" customHeight="1" x14ac:dyDescent="0.2">
      <c r="A38" s="4">
        <v>10</v>
      </c>
      <c r="B38" s="4" t="str">
        <f t="shared" si="2"/>
        <v>2022008</v>
      </c>
      <c r="C38" s="4" t="s">
        <v>4</v>
      </c>
      <c r="D38" s="4" t="str">
        <f>"34112201204"</f>
        <v>34112201204</v>
      </c>
      <c r="E38" s="4">
        <v>82.6</v>
      </c>
      <c r="F38" s="4">
        <v>67.2</v>
      </c>
      <c r="G38" s="4">
        <f t="shared" si="1"/>
        <v>73.36</v>
      </c>
      <c r="H38" s="4" t="s">
        <v>5</v>
      </c>
    </row>
    <row r="39" spans="1:8" ht="15" customHeight="1" x14ac:dyDescent="0.2">
      <c r="A39" s="4">
        <v>11</v>
      </c>
      <c r="B39" s="4" t="str">
        <f t="shared" si="2"/>
        <v>2022008</v>
      </c>
      <c r="C39" s="4" t="s">
        <v>4</v>
      </c>
      <c r="D39" s="4" t="str">
        <f>"34112201205"</f>
        <v>34112201205</v>
      </c>
      <c r="E39" s="4">
        <v>0</v>
      </c>
      <c r="F39" s="4">
        <v>0</v>
      </c>
      <c r="G39" s="4">
        <f t="shared" si="1"/>
        <v>0</v>
      </c>
      <c r="H39" s="4" t="s">
        <v>6</v>
      </c>
    </row>
    <row r="40" spans="1:8" ht="15" customHeight="1" x14ac:dyDescent="0.2">
      <c r="A40" s="4">
        <v>12</v>
      </c>
      <c r="B40" s="4" t="str">
        <f t="shared" si="2"/>
        <v>2022008</v>
      </c>
      <c r="C40" s="4" t="s">
        <v>4</v>
      </c>
      <c r="D40" s="4" t="str">
        <f>"34112201206"</f>
        <v>34112201206</v>
      </c>
      <c r="E40" s="4">
        <v>35</v>
      </c>
      <c r="F40" s="4">
        <v>45.4</v>
      </c>
      <c r="G40" s="4">
        <f t="shared" si="1"/>
        <v>41.239999999999995</v>
      </c>
      <c r="H40" s="4" t="s">
        <v>5</v>
      </c>
    </row>
    <row r="41" spans="1:8" ht="15" customHeight="1" x14ac:dyDescent="0.2">
      <c r="A41" s="4">
        <v>13</v>
      </c>
      <c r="B41" s="4" t="str">
        <f t="shared" si="2"/>
        <v>2022008</v>
      </c>
      <c r="C41" s="4" t="s">
        <v>4</v>
      </c>
      <c r="D41" s="4" t="str">
        <f>"34112201207"</f>
        <v>34112201207</v>
      </c>
      <c r="E41" s="4">
        <v>75.400000000000006</v>
      </c>
      <c r="F41" s="4">
        <v>71.8</v>
      </c>
      <c r="G41" s="4">
        <f t="shared" si="1"/>
        <v>73.240000000000009</v>
      </c>
      <c r="H41" s="4" t="s">
        <v>5</v>
      </c>
    </row>
    <row r="42" spans="1:8" ht="15" customHeight="1" x14ac:dyDescent="0.2">
      <c r="A42" s="4">
        <v>14</v>
      </c>
      <c r="B42" s="4" t="str">
        <f t="shared" si="2"/>
        <v>2022008</v>
      </c>
      <c r="C42" s="4" t="s">
        <v>4</v>
      </c>
      <c r="D42" s="4" t="str">
        <f>"34112201208"</f>
        <v>34112201208</v>
      </c>
      <c r="E42" s="4">
        <v>87.8</v>
      </c>
      <c r="F42" s="4">
        <v>75.400000000000006</v>
      </c>
      <c r="G42" s="4">
        <f t="shared" si="1"/>
        <v>80.36</v>
      </c>
      <c r="H42" s="4" t="s">
        <v>5</v>
      </c>
    </row>
    <row r="43" spans="1:8" ht="15" customHeight="1" x14ac:dyDescent="0.2">
      <c r="A43" s="4">
        <v>15</v>
      </c>
      <c r="B43" s="4" t="str">
        <f t="shared" si="2"/>
        <v>2022008</v>
      </c>
      <c r="C43" s="4" t="s">
        <v>4</v>
      </c>
      <c r="D43" s="4" t="str">
        <f>"34112201209"</f>
        <v>34112201209</v>
      </c>
      <c r="E43" s="4">
        <v>72</v>
      </c>
      <c r="F43" s="4">
        <v>73</v>
      </c>
      <c r="G43" s="4">
        <f t="shared" si="1"/>
        <v>72.599999999999994</v>
      </c>
      <c r="H43" s="4" t="s">
        <v>5</v>
      </c>
    </row>
    <row r="44" spans="1:8" ht="15" customHeight="1" x14ac:dyDescent="0.2">
      <c r="A44" s="4">
        <v>16</v>
      </c>
      <c r="B44" s="4" t="str">
        <f t="shared" si="2"/>
        <v>2022008</v>
      </c>
      <c r="C44" s="4" t="s">
        <v>4</v>
      </c>
      <c r="D44" s="4" t="str">
        <f>"34112201210"</f>
        <v>34112201210</v>
      </c>
      <c r="E44" s="4">
        <v>76.599999999999994</v>
      </c>
      <c r="F44" s="4">
        <v>81.599999999999994</v>
      </c>
      <c r="G44" s="4">
        <f t="shared" si="1"/>
        <v>79.599999999999994</v>
      </c>
      <c r="H44" s="4" t="s">
        <v>5</v>
      </c>
    </row>
    <row r="45" spans="1:8" ht="15" customHeight="1" x14ac:dyDescent="0.2">
      <c r="A45" s="4">
        <v>17</v>
      </c>
      <c r="B45" s="4" t="str">
        <f t="shared" si="2"/>
        <v>2022008</v>
      </c>
      <c r="C45" s="4" t="s">
        <v>4</v>
      </c>
      <c r="D45" s="4" t="str">
        <f>"34112201211"</f>
        <v>34112201211</v>
      </c>
      <c r="E45" s="4">
        <v>76.599999999999994</v>
      </c>
      <c r="F45" s="4">
        <v>68</v>
      </c>
      <c r="G45" s="4">
        <f t="shared" si="1"/>
        <v>71.44</v>
      </c>
      <c r="H45" s="4" t="s">
        <v>5</v>
      </c>
    </row>
    <row r="46" spans="1:8" ht="15" customHeight="1" x14ac:dyDescent="0.2">
      <c r="A46" s="4">
        <v>18</v>
      </c>
      <c r="B46" s="4" t="str">
        <f t="shared" si="2"/>
        <v>2022008</v>
      </c>
      <c r="C46" s="4" t="s">
        <v>4</v>
      </c>
      <c r="D46" s="4" t="str">
        <f>"34112201212"</f>
        <v>34112201212</v>
      </c>
      <c r="E46" s="4">
        <v>85</v>
      </c>
      <c r="F46" s="4">
        <v>77.599999999999994</v>
      </c>
      <c r="G46" s="4">
        <f t="shared" si="1"/>
        <v>80.56</v>
      </c>
      <c r="H46" s="4" t="s">
        <v>5</v>
      </c>
    </row>
    <row r="47" spans="1:8" ht="15" customHeight="1" x14ac:dyDescent="0.2">
      <c r="A47" s="4">
        <v>19</v>
      </c>
      <c r="B47" s="4" t="str">
        <f t="shared" si="2"/>
        <v>2022008</v>
      </c>
      <c r="C47" s="4" t="s">
        <v>4</v>
      </c>
      <c r="D47" s="4" t="str">
        <f>"34112201213"</f>
        <v>34112201213</v>
      </c>
      <c r="E47" s="4">
        <v>88.2</v>
      </c>
      <c r="F47" s="4">
        <v>72.400000000000006</v>
      </c>
      <c r="G47" s="4">
        <f t="shared" si="1"/>
        <v>78.72</v>
      </c>
      <c r="H47" s="4" t="s">
        <v>5</v>
      </c>
    </row>
    <row r="48" spans="1:8" ht="15" customHeight="1" x14ac:dyDescent="0.2">
      <c r="A48" s="4">
        <v>20</v>
      </c>
      <c r="B48" s="4" t="str">
        <f t="shared" si="2"/>
        <v>2022008</v>
      </c>
      <c r="C48" s="4" t="s">
        <v>4</v>
      </c>
      <c r="D48" s="4" t="str">
        <f>"34112201214"</f>
        <v>34112201214</v>
      </c>
      <c r="E48" s="4">
        <v>89.6</v>
      </c>
      <c r="F48" s="4">
        <v>69.8</v>
      </c>
      <c r="G48" s="4">
        <f t="shared" si="1"/>
        <v>77.72</v>
      </c>
      <c r="H48" s="4" t="s">
        <v>5</v>
      </c>
    </row>
    <row r="49" spans="1:8" ht="15" customHeight="1" x14ac:dyDescent="0.2">
      <c r="A49" s="4">
        <v>21</v>
      </c>
      <c r="B49" s="4" t="str">
        <f t="shared" si="2"/>
        <v>2022008</v>
      </c>
      <c r="C49" s="4" t="s">
        <v>4</v>
      </c>
      <c r="D49" s="4" t="str">
        <f>"34112201215"</f>
        <v>34112201215</v>
      </c>
      <c r="E49" s="4">
        <v>92.8</v>
      </c>
      <c r="F49" s="4">
        <v>80.2</v>
      </c>
      <c r="G49" s="4">
        <f t="shared" si="1"/>
        <v>85.24</v>
      </c>
      <c r="H49" s="4" t="s">
        <v>5</v>
      </c>
    </row>
    <row r="50" spans="1:8" ht="15" customHeight="1" x14ac:dyDescent="0.2">
      <c r="A50" s="4">
        <v>22</v>
      </c>
      <c r="B50" s="4" t="str">
        <f t="shared" si="2"/>
        <v>2022008</v>
      </c>
      <c r="C50" s="4" t="s">
        <v>4</v>
      </c>
      <c r="D50" s="4" t="str">
        <f>"34112201216"</f>
        <v>34112201216</v>
      </c>
      <c r="E50" s="4">
        <v>72.8</v>
      </c>
      <c r="F50" s="4">
        <v>54</v>
      </c>
      <c r="G50" s="4">
        <f t="shared" si="1"/>
        <v>61.519999999999996</v>
      </c>
      <c r="H50" s="4" t="s">
        <v>5</v>
      </c>
    </row>
    <row r="51" spans="1:8" ht="15" customHeight="1" x14ac:dyDescent="0.2">
      <c r="A51" s="4">
        <v>23</v>
      </c>
      <c r="B51" s="4" t="str">
        <f t="shared" si="2"/>
        <v>2022008</v>
      </c>
      <c r="C51" s="4" t="s">
        <v>4</v>
      </c>
      <c r="D51" s="4" t="str">
        <f>"34112201217"</f>
        <v>34112201217</v>
      </c>
      <c r="E51" s="4">
        <v>85</v>
      </c>
      <c r="F51" s="4">
        <v>73</v>
      </c>
      <c r="G51" s="4">
        <f t="shared" si="1"/>
        <v>77.8</v>
      </c>
      <c r="H51" s="4" t="s">
        <v>5</v>
      </c>
    </row>
    <row r="52" spans="1:8" ht="15" customHeight="1" x14ac:dyDescent="0.2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">
      <c r="A53" s="4">
        <v>1</v>
      </c>
      <c r="B53" s="4" t="str">
        <f t="shared" ref="B53:B78" si="3">"2022009"</f>
        <v>2022009</v>
      </c>
      <c r="C53" s="4" t="s">
        <v>4</v>
      </c>
      <c r="D53" s="4" t="str">
        <f>"34112201218"</f>
        <v>34112201218</v>
      </c>
      <c r="E53" s="4">
        <v>81.599999999999994</v>
      </c>
      <c r="F53" s="4">
        <v>69.400000000000006</v>
      </c>
      <c r="G53" s="4">
        <f t="shared" si="1"/>
        <v>74.28</v>
      </c>
      <c r="H53" s="4" t="s">
        <v>5</v>
      </c>
    </row>
    <row r="54" spans="1:8" ht="15" customHeight="1" x14ac:dyDescent="0.2">
      <c r="A54" s="4">
        <v>2</v>
      </c>
      <c r="B54" s="4" t="str">
        <f t="shared" si="3"/>
        <v>2022009</v>
      </c>
      <c r="C54" s="4" t="s">
        <v>4</v>
      </c>
      <c r="D54" s="4" t="str">
        <f>"34112201219"</f>
        <v>34112201219</v>
      </c>
      <c r="E54" s="4">
        <v>74.599999999999994</v>
      </c>
      <c r="F54" s="4">
        <v>67</v>
      </c>
      <c r="G54" s="4">
        <f t="shared" si="1"/>
        <v>70.039999999999992</v>
      </c>
      <c r="H54" s="4" t="s">
        <v>5</v>
      </c>
    </row>
    <row r="55" spans="1:8" ht="15" customHeight="1" x14ac:dyDescent="0.2">
      <c r="A55" s="4">
        <v>3</v>
      </c>
      <c r="B55" s="4" t="str">
        <f t="shared" si="3"/>
        <v>2022009</v>
      </c>
      <c r="C55" s="4" t="s">
        <v>4</v>
      </c>
      <c r="D55" s="4" t="str">
        <f>"34112201220"</f>
        <v>34112201220</v>
      </c>
      <c r="E55" s="4">
        <v>0</v>
      </c>
      <c r="F55" s="4">
        <v>0</v>
      </c>
      <c r="G55" s="4">
        <f t="shared" si="1"/>
        <v>0</v>
      </c>
      <c r="H55" s="4" t="s">
        <v>6</v>
      </c>
    </row>
    <row r="56" spans="1:8" ht="15" customHeight="1" x14ac:dyDescent="0.2">
      <c r="A56" s="4">
        <v>4</v>
      </c>
      <c r="B56" s="4" t="str">
        <f t="shared" si="3"/>
        <v>2022009</v>
      </c>
      <c r="C56" s="4" t="s">
        <v>4</v>
      </c>
      <c r="D56" s="4" t="str">
        <f>"34112201221"</f>
        <v>34112201221</v>
      </c>
      <c r="E56" s="4">
        <v>90.2</v>
      </c>
      <c r="F56" s="4">
        <v>74.2</v>
      </c>
      <c r="G56" s="4">
        <f t="shared" si="1"/>
        <v>80.600000000000009</v>
      </c>
      <c r="H56" s="4" t="s">
        <v>5</v>
      </c>
    </row>
    <row r="57" spans="1:8" ht="15" customHeight="1" x14ac:dyDescent="0.2">
      <c r="A57" s="4">
        <v>5</v>
      </c>
      <c r="B57" s="4" t="str">
        <f t="shared" si="3"/>
        <v>2022009</v>
      </c>
      <c r="C57" s="4" t="s">
        <v>4</v>
      </c>
      <c r="D57" s="4" t="str">
        <f>"34112201222"</f>
        <v>34112201222</v>
      </c>
      <c r="E57" s="4">
        <v>91</v>
      </c>
      <c r="F57" s="4">
        <v>74.2</v>
      </c>
      <c r="G57" s="4">
        <f t="shared" si="1"/>
        <v>80.92</v>
      </c>
      <c r="H57" s="4" t="s">
        <v>5</v>
      </c>
    </row>
    <row r="58" spans="1:8" ht="15" customHeight="1" x14ac:dyDescent="0.2">
      <c r="A58" s="4">
        <v>6</v>
      </c>
      <c r="B58" s="4" t="str">
        <f t="shared" si="3"/>
        <v>2022009</v>
      </c>
      <c r="C58" s="4" t="s">
        <v>4</v>
      </c>
      <c r="D58" s="4" t="str">
        <f>"34112201223"</f>
        <v>34112201223</v>
      </c>
      <c r="E58" s="4">
        <v>87.8</v>
      </c>
      <c r="F58" s="4">
        <v>86</v>
      </c>
      <c r="G58" s="4">
        <f t="shared" si="1"/>
        <v>86.72</v>
      </c>
      <c r="H58" s="4" t="s">
        <v>5</v>
      </c>
    </row>
    <row r="59" spans="1:8" ht="15" customHeight="1" x14ac:dyDescent="0.2">
      <c r="A59" s="4">
        <v>7</v>
      </c>
      <c r="B59" s="4" t="str">
        <f t="shared" si="3"/>
        <v>2022009</v>
      </c>
      <c r="C59" s="4" t="s">
        <v>4</v>
      </c>
      <c r="D59" s="4" t="str">
        <f>"34112201224"</f>
        <v>34112201224</v>
      </c>
      <c r="E59" s="4">
        <v>84.2</v>
      </c>
      <c r="F59" s="4">
        <v>74.400000000000006</v>
      </c>
      <c r="G59" s="4">
        <f t="shared" si="1"/>
        <v>78.319999999999993</v>
      </c>
      <c r="H59" s="4" t="s">
        <v>5</v>
      </c>
    </row>
    <row r="60" spans="1:8" ht="15" customHeight="1" x14ac:dyDescent="0.2">
      <c r="A60" s="4">
        <v>8</v>
      </c>
      <c r="B60" s="4" t="str">
        <f t="shared" si="3"/>
        <v>2022009</v>
      </c>
      <c r="C60" s="4" t="s">
        <v>4</v>
      </c>
      <c r="D60" s="4" t="str">
        <f>"34112201225"</f>
        <v>34112201225</v>
      </c>
      <c r="E60" s="4">
        <v>54.6</v>
      </c>
      <c r="F60" s="4">
        <v>69.599999999999994</v>
      </c>
      <c r="G60" s="4">
        <f t="shared" si="1"/>
        <v>63.6</v>
      </c>
      <c r="H60" s="4" t="s">
        <v>5</v>
      </c>
    </row>
    <row r="61" spans="1:8" ht="15" customHeight="1" x14ac:dyDescent="0.2">
      <c r="A61" s="4">
        <v>9</v>
      </c>
      <c r="B61" s="4" t="str">
        <f t="shared" si="3"/>
        <v>2022009</v>
      </c>
      <c r="C61" s="4" t="s">
        <v>4</v>
      </c>
      <c r="D61" s="4" t="str">
        <f>"34112201226"</f>
        <v>34112201226</v>
      </c>
      <c r="E61" s="4">
        <v>73.400000000000006</v>
      </c>
      <c r="F61" s="4">
        <v>81</v>
      </c>
      <c r="G61" s="4">
        <f t="shared" si="1"/>
        <v>77.960000000000008</v>
      </c>
      <c r="H61" s="4" t="s">
        <v>5</v>
      </c>
    </row>
    <row r="62" spans="1:8" ht="15" customHeight="1" x14ac:dyDescent="0.2">
      <c r="A62" s="4">
        <v>10</v>
      </c>
      <c r="B62" s="4" t="str">
        <f t="shared" si="3"/>
        <v>2022009</v>
      </c>
      <c r="C62" s="4" t="s">
        <v>4</v>
      </c>
      <c r="D62" s="4" t="str">
        <f>"34112201227"</f>
        <v>34112201227</v>
      </c>
      <c r="E62" s="4">
        <v>79.599999999999994</v>
      </c>
      <c r="F62" s="4">
        <v>72.8</v>
      </c>
      <c r="G62" s="4">
        <f t="shared" si="1"/>
        <v>75.52</v>
      </c>
      <c r="H62" s="4" t="s">
        <v>5</v>
      </c>
    </row>
    <row r="63" spans="1:8" ht="15" customHeight="1" x14ac:dyDescent="0.2">
      <c r="A63" s="4">
        <v>11</v>
      </c>
      <c r="B63" s="4" t="str">
        <f t="shared" si="3"/>
        <v>2022009</v>
      </c>
      <c r="C63" s="4" t="s">
        <v>4</v>
      </c>
      <c r="D63" s="4" t="str">
        <f>"34112201228"</f>
        <v>34112201228</v>
      </c>
      <c r="E63" s="4">
        <v>0</v>
      </c>
      <c r="F63" s="4">
        <v>0</v>
      </c>
      <c r="G63" s="4">
        <f t="shared" si="1"/>
        <v>0</v>
      </c>
      <c r="H63" s="4" t="s">
        <v>6</v>
      </c>
    </row>
    <row r="64" spans="1:8" ht="15" customHeight="1" x14ac:dyDescent="0.2">
      <c r="A64" s="4">
        <v>12</v>
      </c>
      <c r="B64" s="4" t="str">
        <f t="shared" si="3"/>
        <v>2022009</v>
      </c>
      <c r="C64" s="4" t="s">
        <v>4</v>
      </c>
      <c r="D64" s="4" t="str">
        <f>"34112201229"</f>
        <v>34112201229</v>
      </c>
      <c r="E64" s="4">
        <v>0</v>
      </c>
      <c r="F64" s="4">
        <v>0</v>
      </c>
      <c r="G64" s="4">
        <f t="shared" si="1"/>
        <v>0</v>
      </c>
      <c r="H64" s="4" t="s">
        <v>6</v>
      </c>
    </row>
    <row r="65" spans="1:8" ht="15" customHeight="1" x14ac:dyDescent="0.2">
      <c r="A65" s="4">
        <v>13</v>
      </c>
      <c r="B65" s="4" t="str">
        <f t="shared" si="3"/>
        <v>2022009</v>
      </c>
      <c r="C65" s="4" t="s">
        <v>4</v>
      </c>
      <c r="D65" s="4" t="str">
        <f>"34112201230"</f>
        <v>34112201230</v>
      </c>
      <c r="E65" s="4">
        <v>80.599999999999994</v>
      </c>
      <c r="F65" s="4">
        <v>71.400000000000006</v>
      </c>
      <c r="G65" s="4">
        <f t="shared" si="1"/>
        <v>75.080000000000013</v>
      </c>
      <c r="H65" s="4" t="s">
        <v>5</v>
      </c>
    </row>
    <row r="66" spans="1:8" ht="15" customHeight="1" x14ac:dyDescent="0.2">
      <c r="A66" s="4">
        <v>14</v>
      </c>
      <c r="B66" s="4" t="str">
        <f t="shared" si="3"/>
        <v>2022009</v>
      </c>
      <c r="C66" s="4" t="s">
        <v>4</v>
      </c>
      <c r="D66" s="4" t="str">
        <f>"34112201301"</f>
        <v>34112201301</v>
      </c>
      <c r="E66" s="4">
        <v>81</v>
      </c>
      <c r="F66" s="4">
        <v>73.8</v>
      </c>
      <c r="G66" s="4">
        <f t="shared" si="1"/>
        <v>76.679999999999993</v>
      </c>
      <c r="H66" s="4" t="s">
        <v>5</v>
      </c>
    </row>
    <row r="67" spans="1:8" ht="15" customHeight="1" x14ac:dyDescent="0.2">
      <c r="A67" s="4">
        <v>15</v>
      </c>
      <c r="B67" s="4" t="str">
        <f t="shared" si="3"/>
        <v>2022009</v>
      </c>
      <c r="C67" s="4" t="s">
        <v>4</v>
      </c>
      <c r="D67" s="4" t="str">
        <f>"34112201302"</f>
        <v>34112201302</v>
      </c>
      <c r="E67" s="4">
        <v>0</v>
      </c>
      <c r="F67" s="4">
        <v>0</v>
      </c>
      <c r="G67" s="4">
        <f t="shared" si="1"/>
        <v>0</v>
      </c>
      <c r="H67" s="4" t="s">
        <v>6</v>
      </c>
    </row>
    <row r="68" spans="1:8" ht="15" customHeight="1" x14ac:dyDescent="0.2">
      <c r="A68" s="4">
        <v>16</v>
      </c>
      <c r="B68" s="4" t="str">
        <f t="shared" si="3"/>
        <v>2022009</v>
      </c>
      <c r="C68" s="4" t="s">
        <v>4</v>
      </c>
      <c r="D68" s="4" t="str">
        <f>"34112201303"</f>
        <v>34112201303</v>
      </c>
      <c r="E68" s="4">
        <v>84.6</v>
      </c>
      <c r="F68" s="4">
        <v>74.400000000000006</v>
      </c>
      <c r="G68" s="4">
        <f t="shared" si="1"/>
        <v>78.47999999999999</v>
      </c>
      <c r="H68" s="4" t="s">
        <v>5</v>
      </c>
    </row>
    <row r="69" spans="1:8" ht="15" customHeight="1" x14ac:dyDescent="0.2">
      <c r="A69" s="4">
        <v>17</v>
      </c>
      <c r="B69" s="4" t="str">
        <f t="shared" si="3"/>
        <v>2022009</v>
      </c>
      <c r="C69" s="4" t="s">
        <v>4</v>
      </c>
      <c r="D69" s="4" t="str">
        <f>"34112201304"</f>
        <v>34112201304</v>
      </c>
      <c r="E69" s="4">
        <v>0</v>
      </c>
      <c r="F69" s="4">
        <v>0</v>
      </c>
      <c r="G69" s="4">
        <f t="shared" si="1"/>
        <v>0</v>
      </c>
      <c r="H69" s="4" t="s">
        <v>6</v>
      </c>
    </row>
    <row r="70" spans="1:8" ht="15" customHeight="1" x14ac:dyDescent="0.2">
      <c r="A70" s="4">
        <v>18</v>
      </c>
      <c r="B70" s="4" t="str">
        <f t="shared" si="3"/>
        <v>2022009</v>
      </c>
      <c r="C70" s="4" t="s">
        <v>4</v>
      </c>
      <c r="D70" s="4" t="str">
        <f>"34112201305"</f>
        <v>34112201305</v>
      </c>
      <c r="E70" s="4">
        <v>88</v>
      </c>
      <c r="F70" s="4">
        <v>78</v>
      </c>
      <c r="G70" s="4">
        <f t="shared" si="1"/>
        <v>82</v>
      </c>
      <c r="H70" s="4" t="s">
        <v>5</v>
      </c>
    </row>
    <row r="71" spans="1:8" ht="15" customHeight="1" x14ac:dyDescent="0.2">
      <c r="A71" s="4">
        <v>19</v>
      </c>
      <c r="B71" s="4" t="str">
        <f t="shared" si="3"/>
        <v>2022009</v>
      </c>
      <c r="C71" s="4" t="s">
        <v>4</v>
      </c>
      <c r="D71" s="4" t="str">
        <f>"34112201306"</f>
        <v>34112201306</v>
      </c>
      <c r="E71" s="4">
        <v>60.4</v>
      </c>
      <c r="F71" s="4">
        <v>64.2</v>
      </c>
      <c r="G71" s="4">
        <f t="shared" ref="G71:G106" si="4">E71*0.4+F71*0.6</f>
        <v>62.680000000000007</v>
      </c>
      <c r="H71" s="4" t="s">
        <v>5</v>
      </c>
    </row>
    <row r="72" spans="1:8" ht="15" customHeight="1" x14ac:dyDescent="0.2">
      <c r="A72" s="4">
        <v>20</v>
      </c>
      <c r="B72" s="4" t="str">
        <f t="shared" si="3"/>
        <v>2022009</v>
      </c>
      <c r="C72" s="4" t="s">
        <v>4</v>
      </c>
      <c r="D72" s="4" t="str">
        <f>"34112201307"</f>
        <v>34112201307</v>
      </c>
      <c r="E72" s="4">
        <v>0</v>
      </c>
      <c r="F72" s="4">
        <v>0</v>
      </c>
      <c r="G72" s="4">
        <f t="shared" si="4"/>
        <v>0</v>
      </c>
      <c r="H72" s="4" t="s">
        <v>6</v>
      </c>
    </row>
    <row r="73" spans="1:8" ht="15" customHeight="1" x14ac:dyDescent="0.2">
      <c r="A73" s="4">
        <v>21</v>
      </c>
      <c r="B73" s="4" t="str">
        <f t="shared" si="3"/>
        <v>2022009</v>
      </c>
      <c r="C73" s="4" t="s">
        <v>4</v>
      </c>
      <c r="D73" s="4" t="str">
        <f>"34112201308"</f>
        <v>34112201308</v>
      </c>
      <c r="E73" s="4">
        <v>88</v>
      </c>
      <c r="F73" s="4">
        <v>81.2</v>
      </c>
      <c r="G73" s="4">
        <f t="shared" si="4"/>
        <v>83.92</v>
      </c>
      <c r="H73" s="4" t="s">
        <v>5</v>
      </c>
    </row>
    <row r="74" spans="1:8" ht="15" customHeight="1" x14ac:dyDescent="0.2">
      <c r="A74" s="4">
        <v>22</v>
      </c>
      <c r="B74" s="4" t="str">
        <f t="shared" si="3"/>
        <v>2022009</v>
      </c>
      <c r="C74" s="4" t="s">
        <v>4</v>
      </c>
      <c r="D74" s="4" t="str">
        <f>"34112201309"</f>
        <v>34112201309</v>
      </c>
      <c r="E74" s="4">
        <v>88.2</v>
      </c>
      <c r="F74" s="4">
        <v>68.599999999999994</v>
      </c>
      <c r="G74" s="4">
        <f t="shared" si="4"/>
        <v>76.44</v>
      </c>
      <c r="H74" s="4" t="s">
        <v>5</v>
      </c>
    </row>
    <row r="75" spans="1:8" ht="15" customHeight="1" x14ac:dyDescent="0.2">
      <c r="A75" s="4">
        <v>23</v>
      </c>
      <c r="B75" s="4" t="str">
        <f t="shared" si="3"/>
        <v>2022009</v>
      </c>
      <c r="C75" s="4" t="s">
        <v>4</v>
      </c>
      <c r="D75" s="4" t="str">
        <f>"34112201310"</f>
        <v>34112201310</v>
      </c>
      <c r="E75" s="4">
        <v>0</v>
      </c>
      <c r="F75" s="4">
        <v>0</v>
      </c>
      <c r="G75" s="4">
        <f t="shared" si="4"/>
        <v>0</v>
      </c>
      <c r="H75" s="4" t="s">
        <v>6</v>
      </c>
    </row>
    <row r="76" spans="1:8" ht="15" customHeight="1" x14ac:dyDescent="0.2">
      <c r="A76" s="4">
        <v>24</v>
      </c>
      <c r="B76" s="4" t="str">
        <f t="shared" si="3"/>
        <v>2022009</v>
      </c>
      <c r="C76" s="4" t="s">
        <v>4</v>
      </c>
      <c r="D76" s="4" t="str">
        <f>"34112201311"</f>
        <v>34112201311</v>
      </c>
      <c r="E76" s="4">
        <v>88.4</v>
      </c>
      <c r="F76" s="4">
        <v>73.2</v>
      </c>
      <c r="G76" s="4">
        <f t="shared" si="4"/>
        <v>79.28</v>
      </c>
      <c r="H76" s="4" t="s">
        <v>5</v>
      </c>
    </row>
    <row r="77" spans="1:8" ht="15" customHeight="1" x14ac:dyDescent="0.2">
      <c r="A77" s="4">
        <v>25</v>
      </c>
      <c r="B77" s="4" t="str">
        <f t="shared" si="3"/>
        <v>2022009</v>
      </c>
      <c r="C77" s="4" t="s">
        <v>4</v>
      </c>
      <c r="D77" s="4" t="str">
        <f>"34112201312"</f>
        <v>34112201312</v>
      </c>
      <c r="E77" s="4">
        <v>77.2</v>
      </c>
      <c r="F77" s="4">
        <v>66.2</v>
      </c>
      <c r="G77" s="4">
        <f t="shared" si="4"/>
        <v>70.599999999999994</v>
      </c>
      <c r="H77" s="4" t="s">
        <v>5</v>
      </c>
    </row>
    <row r="78" spans="1:8" ht="15" customHeight="1" x14ac:dyDescent="0.2">
      <c r="A78" s="4">
        <v>26</v>
      </c>
      <c r="B78" s="4" t="str">
        <f t="shared" si="3"/>
        <v>2022009</v>
      </c>
      <c r="C78" s="4" t="s">
        <v>4</v>
      </c>
      <c r="D78" s="4" t="str">
        <f>"34112201313"</f>
        <v>34112201313</v>
      </c>
      <c r="E78" s="4">
        <v>0</v>
      </c>
      <c r="F78" s="4">
        <v>0</v>
      </c>
      <c r="G78" s="4">
        <f t="shared" si="4"/>
        <v>0</v>
      </c>
      <c r="H78" s="4" t="s">
        <v>6</v>
      </c>
    </row>
    <row r="79" spans="1:8" ht="15" customHeight="1" x14ac:dyDescent="0.2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">
      <c r="A80" s="4">
        <v>1</v>
      </c>
      <c r="B80" s="4" t="str">
        <f t="shared" ref="B80:B106" si="5">"2022010"</f>
        <v>2022010</v>
      </c>
      <c r="C80" s="4" t="s">
        <v>4</v>
      </c>
      <c r="D80" s="4" t="str">
        <f>"34112201314"</f>
        <v>34112201314</v>
      </c>
      <c r="E80" s="4">
        <v>0</v>
      </c>
      <c r="F80" s="4">
        <v>0</v>
      </c>
      <c r="G80" s="4">
        <f t="shared" si="4"/>
        <v>0</v>
      </c>
      <c r="H80" s="4" t="s">
        <v>6</v>
      </c>
    </row>
    <row r="81" spans="1:8" ht="15" customHeight="1" x14ac:dyDescent="0.2">
      <c r="A81" s="4">
        <v>2</v>
      </c>
      <c r="B81" s="4" t="str">
        <f t="shared" si="5"/>
        <v>2022010</v>
      </c>
      <c r="C81" s="4" t="s">
        <v>4</v>
      </c>
      <c r="D81" s="4" t="str">
        <f>"34112201315"</f>
        <v>34112201315</v>
      </c>
      <c r="E81" s="4">
        <v>87.2</v>
      </c>
      <c r="F81" s="4">
        <v>78.8</v>
      </c>
      <c r="G81" s="4">
        <f t="shared" si="4"/>
        <v>82.16</v>
      </c>
      <c r="H81" s="4" t="s">
        <v>5</v>
      </c>
    </row>
    <row r="82" spans="1:8" ht="15" customHeight="1" x14ac:dyDescent="0.2">
      <c r="A82" s="4">
        <v>3</v>
      </c>
      <c r="B82" s="4" t="str">
        <f t="shared" si="5"/>
        <v>2022010</v>
      </c>
      <c r="C82" s="4" t="s">
        <v>4</v>
      </c>
      <c r="D82" s="4" t="str">
        <f>"34112201316"</f>
        <v>34112201316</v>
      </c>
      <c r="E82" s="4">
        <v>66.599999999999994</v>
      </c>
      <c r="F82" s="4">
        <v>72.400000000000006</v>
      </c>
      <c r="G82" s="4">
        <f t="shared" si="4"/>
        <v>70.080000000000013</v>
      </c>
      <c r="H82" s="4" t="s">
        <v>5</v>
      </c>
    </row>
    <row r="83" spans="1:8" ht="15" customHeight="1" x14ac:dyDescent="0.2">
      <c r="A83" s="4">
        <v>4</v>
      </c>
      <c r="B83" s="4" t="str">
        <f t="shared" si="5"/>
        <v>2022010</v>
      </c>
      <c r="C83" s="4" t="s">
        <v>4</v>
      </c>
      <c r="D83" s="4" t="str">
        <f>"34112201317"</f>
        <v>34112201317</v>
      </c>
      <c r="E83" s="4">
        <v>68</v>
      </c>
      <c r="F83" s="4">
        <v>82.4</v>
      </c>
      <c r="G83" s="4">
        <f t="shared" si="4"/>
        <v>76.640000000000015</v>
      </c>
      <c r="H83" s="4" t="s">
        <v>5</v>
      </c>
    </row>
    <row r="84" spans="1:8" ht="15" customHeight="1" x14ac:dyDescent="0.2">
      <c r="A84" s="4">
        <v>5</v>
      </c>
      <c r="B84" s="4" t="str">
        <f t="shared" si="5"/>
        <v>2022010</v>
      </c>
      <c r="C84" s="4" t="s">
        <v>4</v>
      </c>
      <c r="D84" s="4" t="str">
        <f>"34112201318"</f>
        <v>34112201318</v>
      </c>
      <c r="E84" s="4">
        <v>42.2</v>
      </c>
      <c r="F84" s="4">
        <v>59</v>
      </c>
      <c r="G84" s="4">
        <f t="shared" si="4"/>
        <v>52.28</v>
      </c>
      <c r="H84" s="4" t="s">
        <v>5</v>
      </c>
    </row>
    <row r="85" spans="1:8" ht="15" customHeight="1" x14ac:dyDescent="0.2">
      <c r="A85" s="4">
        <v>6</v>
      </c>
      <c r="B85" s="4" t="str">
        <f t="shared" si="5"/>
        <v>2022010</v>
      </c>
      <c r="C85" s="4" t="s">
        <v>4</v>
      </c>
      <c r="D85" s="4" t="str">
        <f>"34112201319"</f>
        <v>34112201319</v>
      </c>
      <c r="E85" s="4">
        <v>0</v>
      </c>
      <c r="F85" s="4">
        <v>0</v>
      </c>
      <c r="G85" s="4">
        <f t="shared" si="4"/>
        <v>0</v>
      </c>
      <c r="H85" s="4" t="s">
        <v>6</v>
      </c>
    </row>
    <row r="86" spans="1:8" ht="15" customHeight="1" x14ac:dyDescent="0.2">
      <c r="A86" s="4">
        <v>7</v>
      </c>
      <c r="B86" s="4" t="str">
        <f t="shared" si="5"/>
        <v>2022010</v>
      </c>
      <c r="C86" s="4" t="s">
        <v>4</v>
      </c>
      <c r="D86" s="4" t="str">
        <f>"34112201320"</f>
        <v>34112201320</v>
      </c>
      <c r="E86" s="4">
        <v>80.2</v>
      </c>
      <c r="F86" s="4">
        <v>79.8</v>
      </c>
      <c r="G86" s="4">
        <f t="shared" si="4"/>
        <v>79.960000000000008</v>
      </c>
      <c r="H86" s="4" t="s">
        <v>5</v>
      </c>
    </row>
    <row r="87" spans="1:8" ht="15" customHeight="1" x14ac:dyDescent="0.2">
      <c r="A87" s="4">
        <v>8</v>
      </c>
      <c r="B87" s="4" t="str">
        <f t="shared" si="5"/>
        <v>2022010</v>
      </c>
      <c r="C87" s="4" t="s">
        <v>4</v>
      </c>
      <c r="D87" s="4" t="str">
        <f>"34112201321"</f>
        <v>34112201321</v>
      </c>
      <c r="E87" s="4">
        <v>67</v>
      </c>
      <c r="F87" s="4">
        <v>70.2</v>
      </c>
      <c r="G87" s="4">
        <f t="shared" si="4"/>
        <v>68.92</v>
      </c>
      <c r="H87" s="4" t="s">
        <v>5</v>
      </c>
    </row>
    <row r="88" spans="1:8" ht="15" customHeight="1" x14ac:dyDescent="0.2">
      <c r="A88" s="4">
        <v>9</v>
      </c>
      <c r="B88" s="4" t="str">
        <f t="shared" si="5"/>
        <v>2022010</v>
      </c>
      <c r="C88" s="4" t="s">
        <v>4</v>
      </c>
      <c r="D88" s="4" t="str">
        <f>"34112201322"</f>
        <v>34112201322</v>
      </c>
      <c r="E88" s="4">
        <v>81.2</v>
      </c>
      <c r="F88" s="4">
        <v>68.400000000000006</v>
      </c>
      <c r="G88" s="4">
        <f t="shared" si="4"/>
        <v>73.52000000000001</v>
      </c>
      <c r="H88" s="4" t="s">
        <v>5</v>
      </c>
    </row>
    <row r="89" spans="1:8" ht="15" customHeight="1" x14ac:dyDescent="0.2">
      <c r="A89" s="4">
        <v>10</v>
      </c>
      <c r="B89" s="4" t="str">
        <f t="shared" si="5"/>
        <v>2022010</v>
      </c>
      <c r="C89" s="4" t="s">
        <v>4</v>
      </c>
      <c r="D89" s="4" t="str">
        <f>"34112201323"</f>
        <v>34112201323</v>
      </c>
      <c r="E89" s="4">
        <v>85.2</v>
      </c>
      <c r="F89" s="4">
        <v>77.599999999999994</v>
      </c>
      <c r="G89" s="4">
        <f t="shared" si="4"/>
        <v>80.64</v>
      </c>
      <c r="H89" s="4" t="s">
        <v>5</v>
      </c>
    </row>
    <row r="90" spans="1:8" ht="15" customHeight="1" x14ac:dyDescent="0.2">
      <c r="A90" s="4">
        <v>11</v>
      </c>
      <c r="B90" s="4" t="str">
        <f t="shared" si="5"/>
        <v>2022010</v>
      </c>
      <c r="C90" s="4" t="s">
        <v>4</v>
      </c>
      <c r="D90" s="4" t="str">
        <f>"34112201324"</f>
        <v>34112201324</v>
      </c>
      <c r="E90" s="4">
        <v>91.6</v>
      </c>
      <c r="F90" s="4">
        <v>68.400000000000006</v>
      </c>
      <c r="G90" s="4">
        <f t="shared" si="4"/>
        <v>77.680000000000007</v>
      </c>
      <c r="H90" s="4" t="s">
        <v>5</v>
      </c>
    </row>
    <row r="91" spans="1:8" ht="15" customHeight="1" x14ac:dyDescent="0.2">
      <c r="A91" s="4">
        <v>12</v>
      </c>
      <c r="B91" s="4" t="str">
        <f t="shared" si="5"/>
        <v>2022010</v>
      </c>
      <c r="C91" s="4" t="s">
        <v>4</v>
      </c>
      <c r="D91" s="4" t="str">
        <f>"34112201325"</f>
        <v>34112201325</v>
      </c>
      <c r="E91" s="4">
        <v>66.400000000000006</v>
      </c>
      <c r="F91" s="4">
        <v>71</v>
      </c>
      <c r="G91" s="4">
        <f t="shared" si="4"/>
        <v>69.16</v>
      </c>
      <c r="H91" s="4" t="s">
        <v>5</v>
      </c>
    </row>
    <row r="92" spans="1:8" ht="15" customHeight="1" x14ac:dyDescent="0.2">
      <c r="A92" s="4">
        <v>13</v>
      </c>
      <c r="B92" s="4" t="str">
        <f t="shared" si="5"/>
        <v>2022010</v>
      </c>
      <c r="C92" s="4" t="s">
        <v>4</v>
      </c>
      <c r="D92" s="4" t="str">
        <f>"34112201326"</f>
        <v>34112201326</v>
      </c>
      <c r="E92" s="4">
        <v>84.2</v>
      </c>
      <c r="F92" s="4">
        <v>84.2</v>
      </c>
      <c r="G92" s="4">
        <f t="shared" si="4"/>
        <v>84.2</v>
      </c>
      <c r="H92" s="4" t="s">
        <v>5</v>
      </c>
    </row>
    <row r="93" spans="1:8" ht="15" customHeight="1" x14ac:dyDescent="0.2">
      <c r="A93" s="4">
        <v>14</v>
      </c>
      <c r="B93" s="4" t="str">
        <f t="shared" si="5"/>
        <v>2022010</v>
      </c>
      <c r="C93" s="4" t="s">
        <v>4</v>
      </c>
      <c r="D93" s="4" t="str">
        <f>"34112201327"</f>
        <v>34112201327</v>
      </c>
      <c r="E93" s="4">
        <v>67.599999999999994</v>
      </c>
      <c r="F93" s="4">
        <v>68</v>
      </c>
      <c r="G93" s="4">
        <f t="shared" si="4"/>
        <v>67.84</v>
      </c>
      <c r="H93" s="4" t="s">
        <v>5</v>
      </c>
    </row>
    <row r="94" spans="1:8" ht="15" customHeight="1" x14ac:dyDescent="0.2">
      <c r="A94" s="4">
        <v>15</v>
      </c>
      <c r="B94" s="4" t="str">
        <f t="shared" si="5"/>
        <v>2022010</v>
      </c>
      <c r="C94" s="4" t="s">
        <v>4</v>
      </c>
      <c r="D94" s="4" t="str">
        <f>"34112201328"</f>
        <v>34112201328</v>
      </c>
      <c r="E94" s="4">
        <v>82.6</v>
      </c>
      <c r="F94" s="4">
        <v>72.2</v>
      </c>
      <c r="G94" s="4">
        <f t="shared" si="4"/>
        <v>76.36</v>
      </c>
      <c r="H94" s="4" t="s">
        <v>5</v>
      </c>
    </row>
    <row r="95" spans="1:8" ht="15" customHeight="1" x14ac:dyDescent="0.2">
      <c r="A95" s="4">
        <v>16</v>
      </c>
      <c r="B95" s="4" t="str">
        <f t="shared" si="5"/>
        <v>2022010</v>
      </c>
      <c r="C95" s="4" t="s">
        <v>4</v>
      </c>
      <c r="D95" s="4" t="str">
        <f>"34112201329"</f>
        <v>34112201329</v>
      </c>
      <c r="E95" s="4">
        <v>68.2</v>
      </c>
      <c r="F95" s="4">
        <v>57</v>
      </c>
      <c r="G95" s="4">
        <f t="shared" si="4"/>
        <v>61.48</v>
      </c>
      <c r="H95" s="4" t="s">
        <v>5</v>
      </c>
    </row>
    <row r="96" spans="1:8" ht="15" customHeight="1" x14ac:dyDescent="0.2">
      <c r="A96" s="4">
        <v>17</v>
      </c>
      <c r="B96" s="4" t="str">
        <f t="shared" si="5"/>
        <v>2022010</v>
      </c>
      <c r="C96" s="4" t="s">
        <v>4</v>
      </c>
      <c r="D96" s="4" t="str">
        <f>"34112201330"</f>
        <v>34112201330</v>
      </c>
      <c r="E96" s="4">
        <v>77.400000000000006</v>
      </c>
      <c r="F96" s="4">
        <v>75.8</v>
      </c>
      <c r="G96" s="4">
        <f t="shared" si="4"/>
        <v>76.44</v>
      </c>
      <c r="H96" s="4" t="s">
        <v>5</v>
      </c>
    </row>
    <row r="97" spans="1:8" ht="15" customHeight="1" x14ac:dyDescent="0.2">
      <c r="A97" s="4">
        <v>18</v>
      </c>
      <c r="B97" s="4" t="str">
        <f t="shared" si="5"/>
        <v>2022010</v>
      </c>
      <c r="C97" s="4" t="s">
        <v>4</v>
      </c>
      <c r="D97" s="4" t="str">
        <f>"34112201401"</f>
        <v>34112201401</v>
      </c>
      <c r="E97" s="4">
        <v>88</v>
      </c>
      <c r="F97" s="4">
        <v>69.8</v>
      </c>
      <c r="G97" s="4">
        <f t="shared" si="4"/>
        <v>77.08</v>
      </c>
      <c r="H97" s="4" t="s">
        <v>5</v>
      </c>
    </row>
    <row r="98" spans="1:8" ht="15" customHeight="1" x14ac:dyDescent="0.2">
      <c r="A98" s="4">
        <v>19</v>
      </c>
      <c r="B98" s="4" t="str">
        <f t="shared" si="5"/>
        <v>2022010</v>
      </c>
      <c r="C98" s="4" t="s">
        <v>4</v>
      </c>
      <c r="D98" s="4" t="str">
        <f>"34112201402"</f>
        <v>34112201402</v>
      </c>
      <c r="E98" s="4">
        <v>0</v>
      </c>
      <c r="F98" s="4">
        <v>0</v>
      </c>
      <c r="G98" s="4">
        <f t="shared" si="4"/>
        <v>0</v>
      </c>
      <c r="H98" s="4" t="s">
        <v>6</v>
      </c>
    </row>
    <row r="99" spans="1:8" ht="15" customHeight="1" x14ac:dyDescent="0.2">
      <c r="A99" s="4">
        <v>20</v>
      </c>
      <c r="B99" s="4" t="str">
        <f t="shared" si="5"/>
        <v>2022010</v>
      </c>
      <c r="C99" s="4" t="s">
        <v>4</v>
      </c>
      <c r="D99" s="4" t="str">
        <f>"34112201403"</f>
        <v>34112201403</v>
      </c>
      <c r="E99" s="4">
        <v>62</v>
      </c>
      <c r="F99" s="4">
        <v>61.4</v>
      </c>
      <c r="G99" s="4">
        <f t="shared" si="4"/>
        <v>61.64</v>
      </c>
      <c r="H99" s="4" t="s">
        <v>5</v>
      </c>
    </row>
    <row r="100" spans="1:8" ht="15" customHeight="1" x14ac:dyDescent="0.2">
      <c r="A100" s="4">
        <v>21</v>
      </c>
      <c r="B100" s="4" t="str">
        <f t="shared" si="5"/>
        <v>2022010</v>
      </c>
      <c r="C100" s="4" t="s">
        <v>4</v>
      </c>
      <c r="D100" s="4" t="str">
        <f>"34112201404"</f>
        <v>34112201404</v>
      </c>
      <c r="E100" s="4">
        <v>77.8</v>
      </c>
      <c r="F100" s="4">
        <v>71.599999999999994</v>
      </c>
      <c r="G100" s="4">
        <f t="shared" si="4"/>
        <v>74.08</v>
      </c>
      <c r="H100" s="4" t="s">
        <v>5</v>
      </c>
    </row>
    <row r="101" spans="1:8" ht="15" customHeight="1" x14ac:dyDescent="0.2">
      <c r="A101" s="4">
        <v>22</v>
      </c>
      <c r="B101" s="4" t="str">
        <f t="shared" si="5"/>
        <v>2022010</v>
      </c>
      <c r="C101" s="4" t="s">
        <v>4</v>
      </c>
      <c r="D101" s="4" t="str">
        <f>"34112201405"</f>
        <v>34112201405</v>
      </c>
      <c r="E101" s="4">
        <v>90.6</v>
      </c>
      <c r="F101" s="4">
        <v>78.2</v>
      </c>
      <c r="G101" s="4">
        <f t="shared" si="4"/>
        <v>83.16</v>
      </c>
      <c r="H101" s="4" t="s">
        <v>5</v>
      </c>
    </row>
    <row r="102" spans="1:8" ht="15" customHeight="1" x14ac:dyDescent="0.2">
      <c r="A102" s="4">
        <v>23</v>
      </c>
      <c r="B102" s="4" t="str">
        <f t="shared" si="5"/>
        <v>2022010</v>
      </c>
      <c r="C102" s="4" t="s">
        <v>4</v>
      </c>
      <c r="D102" s="4" t="str">
        <f>"34112201406"</f>
        <v>34112201406</v>
      </c>
      <c r="E102" s="4">
        <v>78.2</v>
      </c>
      <c r="F102" s="4">
        <v>77.400000000000006</v>
      </c>
      <c r="G102" s="4">
        <f t="shared" si="4"/>
        <v>77.72</v>
      </c>
      <c r="H102" s="4" t="s">
        <v>5</v>
      </c>
    </row>
    <row r="103" spans="1:8" ht="15" customHeight="1" x14ac:dyDescent="0.2">
      <c r="A103" s="4">
        <v>24</v>
      </c>
      <c r="B103" s="4" t="str">
        <f t="shared" si="5"/>
        <v>2022010</v>
      </c>
      <c r="C103" s="4" t="s">
        <v>4</v>
      </c>
      <c r="D103" s="4" t="str">
        <f>"34112201407"</f>
        <v>34112201407</v>
      </c>
      <c r="E103" s="4">
        <v>89.8</v>
      </c>
      <c r="F103" s="4">
        <v>71.2</v>
      </c>
      <c r="G103" s="4">
        <f t="shared" si="4"/>
        <v>78.64</v>
      </c>
      <c r="H103" s="4" t="s">
        <v>5</v>
      </c>
    </row>
    <row r="104" spans="1:8" ht="15" customHeight="1" x14ac:dyDescent="0.2">
      <c r="A104" s="4">
        <v>25</v>
      </c>
      <c r="B104" s="4" t="str">
        <f t="shared" si="5"/>
        <v>2022010</v>
      </c>
      <c r="C104" s="4" t="s">
        <v>4</v>
      </c>
      <c r="D104" s="4" t="str">
        <f>"34112201408"</f>
        <v>34112201408</v>
      </c>
      <c r="E104" s="4">
        <v>66</v>
      </c>
      <c r="F104" s="4">
        <v>62.8</v>
      </c>
      <c r="G104" s="4">
        <f t="shared" si="4"/>
        <v>64.08</v>
      </c>
      <c r="H104" s="4" t="s">
        <v>5</v>
      </c>
    </row>
    <row r="105" spans="1:8" ht="15" customHeight="1" x14ac:dyDescent="0.2">
      <c r="A105" s="4">
        <v>26</v>
      </c>
      <c r="B105" s="4" t="str">
        <f t="shared" si="5"/>
        <v>2022010</v>
      </c>
      <c r="C105" s="4" t="s">
        <v>4</v>
      </c>
      <c r="D105" s="4" t="str">
        <f>"34112201409"</f>
        <v>34112201409</v>
      </c>
      <c r="E105" s="4">
        <v>75.400000000000006</v>
      </c>
      <c r="F105" s="4">
        <v>71.400000000000006</v>
      </c>
      <c r="G105" s="4">
        <f t="shared" si="4"/>
        <v>73</v>
      </c>
      <c r="H105" s="4" t="s">
        <v>5</v>
      </c>
    </row>
    <row r="106" spans="1:8" ht="15" customHeight="1" x14ac:dyDescent="0.2">
      <c r="A106" s="4">
        <v>27</v>
      </c>
      <c r="B106" s="4" t="str">
        <f t="shared" si="5"/>
        <v>2022010</v>
      </c>
      <c r="C106" s="4" t="s">
        <v>4</v>
      </c>
      <c r="D106" s="4" t="str">
        <f>"34112201410"</f>
        <v>34112201410</v>
      </c>
      <c r="E106" s="4">
        <v>79.599999999999994</v>
      </c>
      <c r="F106" s="4">
        <v>81.400000000000006</v>
      </c>
      <c r="G106" s="4">
        <f t="shared" si="4"/>
        <v>80.680000000000007</v>
      </c>
      <c r="H106" s="4" t="s">
        <v>5</v>
      </c>
    </row>
    <row r="107" spans="1:8" ht="69" customHeight="1" x14ac:dyDescent="0.2">
      <c r="A107" s="5" t="s">
        <v>8</v>
      </c>
      <c r="B107" s="5"/>
      <c r="C107" s="5"/>
      <c r="D107" s="5"/>
      <c r="E107" s="5"/>
      <c r="F107" s="5"/>
      <c r="G107" s="5"/>
      <c r="H107" s="5"/>
    </row>
    <row r="108" spans="1:8" ht="34.5" customHeight="1" x14ac:dyDescent="0.2">
      <c r="A108" s="6" t="s">
        <v>10</v>
      </c>
      <c r="B108" s="6"/>
      <c r="C108" s="6"/>
      <c r="D108" s="6"/>
      <c r="E108" s="6"/>
      <c r="F108" s="6"/>
      <c r="G108" s="6"/>
      <c r="H108" s="6"/>
    </row>
  </sheetData>
  <mergeCells count="4">
    <mergeCell ref="A107:H107"/>
    <mergeCell ref="A108:H108"/>
    <mergeCell ref="A1:H1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2022-08-10T06:51:13Z</dcterms:modified>
</cp:coreProperties>
</file>