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<sst xmlns="http://schemas.openxmlformats.org/spreadsheetml/2006/main" count="40" uniqueCount="17">
  <si>
    <t>2022年度黄山市徽州区中小学新任教师公开招聘专业测试及总成绩表</t>
  </si>
  <si>
    <t>报考岗位</t>
  </si>
  <si>
    <t>座位号</t>
  </si>
  <si>
    <t>最终笔试
成绩</t>
  </si>
  <si>
    <t>专业测试   成绩</t>
  </si>
  <si>
    <t>总成绩</t>
  </si>
  <si>
    <t>3410040010-小学体育(黄山市徽州区岩寺镇中心学校)</t>
  </si>
  <si>
    <t>3410040011-小学英语(黄山市徽州区西溪南镇中心学校)</t>
  </si>
  <si>
    <t>341004002-高中化学(黄山市徽州区第一中学)</t>
  </si>
  <si>
    <t>341004003-初中语文(黄山市徽州区第二中学)</t>
  </si>
  <si>
    <t>341004004-初中英语(黄山市徽州区第二中学)</t>
  </si>
  <si>
    <t>341004005-初中数学(黄山市徽州区第二中学)</t>
  </si>
  <si>
    <t>341004006-小学音乐(黄山市徽州区岩寺小学)</t>
  </si>
  <si>
    <t>341004007-小学语文(黄山市徽州区岩寺小学)</t>
  </si>
  <si>
    <t>341004008-小学数学(黄山市徽州区岩寺小学)</t>
  </si>
  <si>
    <t>341004009-小学科学(黄山市徽州区教育局)</t>
  </si>
  <si>
    <t>341004012-小学信息技术(黄山市徽州区呈坎镇中心学校)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</si>
</sst>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abSelected="1" workbookViewId="0">
      <selection activeCell="G9" sqref="G9"/>
    </sheetView>
  </sheetViews>
  <sheetFormatPr defaultColWidth="9" defaultRowHeight="13.5" outlineLevelCol="4"/>
  <cols>
    <col min="1" max="1" width="49.5" style="1" customWidth="1"/>
    <col min="2" max="2" width="13.625" style="1" customWidth="1"/>
    <col min="3" max="3" width="12.5" style="2" customWidth="1"/>
    <col min="4" max="4" width="11.625" style="1" customWidth="1"/>
    <col min="5" max="5" width="14.375" style="2" customWidth="1"/>
    <col min="6" max="16384" width="9" style="1"/>
  </cols>
  <sheetData>
    <row r="1" ht="37" customHeight="1" spans="1:5">
      <c r="A1" s="3" t="s">
        <v>0</v>
      </c>
      <c r="B1" s="3"/>
      <c r="C1" s="4"/>
      <c r="D1" s="3"/>
      <c r="E1" s="4"/>
    </row>
    <row r="2" ht="4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="1" customFormat="1" ht="20" customHeight="1" spans="1:5">
      <c r="A3" s="7" t="s">
        <v>6</v>
      </c>
      <c r="B3" s="7" t="str">
        <f>"223410024203"</f>
        <v>223410024203</v>
      </c>
      <c r="C3" s="8">
        <v>88.1</v>
      </c>
      <c r="D3" s="7">
        <v>85.52</v>
      </c>
      <c r="E3" s="8">
        <f t="shared" ref="E3:E8" si="0">C3/1.2*0.6+D3*0.4</f>
        <v>78.258</v>
      </c>
    </row>
    <row r="4" s="1" customFormat="1" ht="20" customHeight="1" spans="1:5">
      <c r="A4" s="7" t="s">
        <v>6</v>
      </c>
      <c r="B4" s="7" t="str">
        <f>"223410024027"</f>
        <v>223410024027</v>
      </c>
      <c r="C4" s="8">
        <v>82.9</v>
      </c>
      <c r="D4" s="8">
        <v>81.7</v>
      </c>
      <c r="E4" s="8">
        <f t="shared" si="0"/>
        <v>74.13</v>
      </c>
    </row>
    <row r="5" s="1" customFormat="1" ht="20" customHeight="1" spans="1:5">
      <c r="A5" s="7" t="s">
        <v>6</v>
      </c>
      <c r="B5" s="7" t="str">
        <f>"223410024121"</f>
        <v>223410024121</v>
      </c>
      <c r="C5" s="8">
        <v>79.2</v>
      </c>
      <c r="D5" s="7">
        <v>84.38</v>
      </c>
      <c r="E5" s="8">
        <f t="shared" si="0"/>
        <v>73.352</v>
      </c>
    </row>
    <row r="6" s="1" customFormat="1" ht="20" customHeight="1" spans="1:5">
      <c r="A6" s="7" t="s">
        <v>7</v>
      </c>
      <c r="B6" s="7" t="str">
        <f>"223410022925"</f>
        <v>223410022925</v>
      </c>
      <c r="C6" s="8">
        <v>90.5</v>
      </c>
      <c r="D6" s="8">
        <v>83.2</v>
      </c>
      <c r="E6" s="8">
        <f t="shared" si="0"/>
        <v>78.53</v>
      </c>
    </row>
    <row r="7" s="1" customFormat="1" ht="20" customHeight="1" spans="1:5">
      <c r="A7" s="7" t="s">
        <v>7</v>
      </c>
      <c r="B7" s="7" t="str">
        <f>"223410023026"</f>
        <v>223410023026</v>
      </c>
      <c r="C7" s="8">
        <v>89.9</v>
      </c>
      <c r="D7" s="8">
        <v>81.4</v>
      </c>
      <c r="E7" s="8">
        <f t="shared" si="0"/>
        <v>77.51</v>
      </c>
    </row>
    <row r="8" s="1" customFormat="1" ht="20" customHeight="1" spans="1:5">
      <c r="A8" s="7" t="s">
        <v>7</v>
      </c>
      <c r="B8" s="7" t="str">
        <f>"223410022827"</f>
        <v>223410022827</v>
      </c>
      <c r="C8" s="8">
        <v>88.6</v>
      </c>
      <c r="D8" s="8">
        <v>82.1</v>
      </c>
      <c r="E8" s="8">
        <f t="shared" si="0"/>
        <v>77.14</v>
      </c>
    </row>
    <row r="9" s="1" customFormat="1" ht="20" customHeight="1" spans="1:5">
      <c r="A9" s="7" t="s">
        <v>8</v>
      </c>
      <c r="B9" s="7" t="str">
        <f>"223410031702"</f>
        <v>223410031702</v>
      </c>
      <c r="C9" s="8">
        <v>92.6</v>
      </c>
      <c r="D9" s="8">
        <v>80.9</v>
      </c>
      <c r="E9" s="8">
        <f t="shared" ref="E9:E36" si="1">C9/1.2*0.6+D9*0.4</f>
        <v>78.66</v>
      </c>
    </row>
    <row r="10" s="1" customFormat="1" ht="20" customHeight="1" spans="1:5">
      <c r="A10" s="7" t="s">
        <v>8</v>
      </c>
      <c r="B10" s="7" t="str">
        <f>"223410031714"</f>
        <v>223410031714</v>
      </c>
      <c r="C10" s="8">
        <v>90.7</v>
      </c>
      <c r="D10" s="8">
        <v>85.16</v>
      </c>
      <c r="E10" s="8">
        <f t="shared" si="1"/>
        <v>79.414</v>
      </c>
    </row>
    <row r="11" s="1" customFormat="1" ht="20" customHeight="1" spans="1:5">
      <c r="A11" s="7" t="s">
        <v>8</v>
      </c>
      <c r="B11" s="7" t="str">
        <f>"223410031524"</f>
        <v>223410031524</v>
      </c>
      <c r="C11" s="8">
        <v>85.2</v>
      </c>
      <c r="D11" s="8">
        <v>79.14</v>
      </c>
      <c r="E11" s="8">
        <f t="shared" si="1"/>
        <v>74.256</v>
      </c>
    </row>
    <row r="12" s="1" customFormat="1" ht="20" customHeight="1" spans="1:5">
      <c r="A12" s="7" t="s">
        <v>9</v>
      </c>
      <c r="B12" s="7" t="str">
        <f>"223410030401"</f>
        <v>223410030401</v>
      </c>
      <c r="C12" s="8">
        <v>81.2</v>
      </c>
      <c r="D12" s="8">
        <v>80.6</v>
      </c>
      <c r="E12" s="8">
        <f t="shared" si="1"/>
        <v>72.84</v>
      </c>
    </row>
    <row r="13" s="1" customFormat="1" ht="20" customHeight="1" spans="1:5">
      <c r="A13" s="7" t="s">
        <v>9</v>
      </c>
      <c r="B13" s="7" t="str">
        <f>"223410030317"</f>
        <v>223410030317</v>
      </c>
      <c r="C13" s="8">
        <v>78.4</v>
      </c>
      <c r="D13" s="8">
        <v>74.9</v>
      </c>
      <c r="E13" s="8">
        <f t="shared" si="1"/>
        <v>69.16</v>
      </c>
    </row>
    <row r="14" s="1" customFormat="1" ht="20" customHeight="1" spans="1:5">
      <c r="A14" s="7" t="s">
        <v>9</v>
      </c>
      <c r="B14" s="7" t="str">
        <f>"223410030420"</f>
        <v>223410030420</v>
      </c>
      <c r="C14" s="8">
        <v>77</v>
      </c>
      <c r="D14" s="8">
        <v>78</v>
      </c>
      <c r="E14" s="8">
        <f t="shared" si="1"/>
        <v>69.7</v>
      </c>
    </row>
    <row r="15" s="1" customFormat="1" ht="20" customHeight="1" spans="1:5">
      <c r="A15" s="7" t="s">
        <v>10</v>
      </c>
      <c r="B15" s="7" t="str">
        <f>"223410032814"</f>
        <v>223410032814</v>
      </c>
      <c r="C15" s="8">
        <v>97</v>
      </c>
      <c r="D15" s="8">
        <v>81.8</v>
      </c>
      <c r="E15" s="8">
        <f t="shared" si="1"/>
        <v>81.22</v>
      </c>
    </row>
    <row r="16" s="1" customFormat="1" ht="20" customHeight="1" spans="1:5">
      <c r="A16" s="7" t="s">
        <v>10</v>
      </c>
      <c r="B16" s="7" t="str">
        <f>"223410033204"</f>
        <v>223410033204</v>
      </c>
      <c r="C16" s="8">
        <v>94.9</v>
      </c>
      <c r="D16" s="8">
        <v>80</v>
      </c>
      <c r="E16" s="8">
        <f t="shared" si="1"/>
        <v>79.45</v>
      </c>
    </row>
    <row r="17" s="1" customFormat="1" ht="20" customHeight="1" spans="1:5">
      <c r="A17" s="7" t="s">
        <v>10</v>
      </c>
      <c r="B17" s="7" t="str">
        <f>"223410032727"</f>
        <v>223410032727</v>
      </c>
      <c r="C17" s="8">
        <v>92.4</v>
      </c>
      <c r="D17" s="8">
        <v>75.2</v>
      </c>
      <c r="E17" s="8">
        <f t="shared" si="1"/>
        <v>76.28</v>
      </c>
    </row>
    <row r="18" s="1" customFormat="1" ht="20" customHeight="1" spans="1:5">
      <c r="A18" s="7" t="s">
        <v>11</v>
      </c>
      <c r="B18" s="7" t="str">
        <f>"223410032218"</f>
        <v>223410032218</v>
      </c>
      <c r="C18" s="8">
        <v>98.4</v>
      </c>
      <c r="D18" s="8">
        <v>83.36</v>
      </c>
      <c r="E18" s="8">
        <f t="shared" si="1"/>
        <v>82.544</v>
      </c>
    </row>
    <row r="19" s="1" customFormat="1" ht="20" customHeight="1" spans="1:5">
      <c r="A19" s="7" t="s">
        <v>11</v>
      </c>
      <c r="B19" s="7" t="str">
        <f>"223410032109"</f>
        <v>223410032109</v>
      </c>
      <c r="C19" s="8">
        <v>87.8</v>
      </c>
      <c r="D19" s="8">
        <v>81.22</v>
      </c>
      <c r="E19" s="8">
        <f t="shared" si="1"/>
        <v>76.388</v>
      </c>
    </row>
    <row r="20" s="1" customFormat="1" ht="20" customHeight="1" spans="1:5">
      <c r="A20" s="7" t="s">
        <v>11</v>
      </c>
      <c r="B20" s="7" t="str">
        <f>"223410032411"</f>
        <v>223410032411</v>
      </c>
      <c r="C20" s="8">
        <v>87.6</v>
      </c>
      <c r="D20" s="8">
        <v>82.4</v>
      </c>
      <c r="E20" s="8">
        <f t="shared" si="1"/>
        <v>76.76</v>
      </c>
    </row>
    <row r="21" s="1" customFormat="1" ht="20" customHeight="1" spans="1:5">
      <c r="A21" s="7" t="s">
        <v>12</v>
      </c>
      <c r="B21" s="7" t="str">
        <f>"223410024709"</f>
        <v>223410024709</v>
      </c>
      <c r="C21" s="8">
        <v>87.2</v>
      </c>
      <c r="D21" s="8">
        <v>82.08</v>
      </c>
      <c r="E21" s="8">
        <f t="shared" si="1"/>
        <v>76.432</v>
      </c>
    </row>
    <row r="22" s="1" customFormat="1" ht="20" customHeight="1" spans="1:5">
      <c r="A22" s="7" t="s">
        <v>12</v>
      </c>
      <c r="B22" s="7" t="str">
        <f>"223410024504"</f>
        <v>223410024504</v>
      </c>
      <c r="C22" s="8">
        <v>84.4</v>
      </c>
      <c r="D22" s="8">
        <v>84.96</v>
      </c>
      <c r="E22" s="8">
        <f t="shared" si="1"/>
        <v>76.184</v>
      </c>
    </row>
    <row r="23" s="1" customFormat="1" ht="20" customHeight="1" spans="1:5">
      <c r="A23" s="7" t="s">
        <v>12</v>
      </c>
      <c r="B23" s="7" t="str">
        <f>"223410024701"</f>
        <v>223410024701</v>
      </c>
      <c r="C23" s="8">
        <v>78.4</v>
      </c>
      <c r="D23" s="8">
        <v>83.1</v>
      </c>
      <c r="E23" s="8">
        <f t="shared" si="1"/>
        <v>72.44</v>
      </c>
    </row>
    <row r="24" s="1" customFormat="1" ht="20" customHeight="1" spans="1:5">
      <c r="A24" s="7" t="s">
        <v>13</v>
      </c>
      <c r="B24" s="7" t="str">
        <f>"223410011507"</f>
        <v>223410011507</v>
      </c>
      <c r="C24" s="8">
        <v>85.4</v>
      </c>
      <c r="D24" s="8">
        <v>84</v>
      </c>
      <c r="E24" s="8">
        <f t="shared" si="1"/>
        <v>76.3</v>
      </c>
    </row>
    <row r="25" s="1" customFormat="1" ht="20" customHeight="1" spans="1:5">
      <c r="A25" s="7" t="s">
        <v>13</v>
      </c>
      <c r="B25" s="7" t="str">
        <f>"223410012615"</f>
        <v>223410012615</v>
      </c>
      <c r="C25" s="8">
        <v>84.8</v>
      </c>
      <c r="D25" s="8">
        <v>82.5</v>
      </c>
      <c r="E25" s="8">
        <f t="shared" si="1"/>
        <v>75.4</v>
      </c>
    </row>
    <row r="26" s="1" customFormat="1" ht="20" customHeight="1" spans="1:5">
      <c r="A26" s="7" t="s">
        <v>13</v>
      </c>
      <c r="B26" s="7" t="str">
        <f>"223410012408"</f>
        <v>223410012408</v>
      </c>
      <c r="C26" s="8">
        <v>80</v>
      </c>
      <c r="D26" s="8">
        <v>84.2</v>
      </c>
      <c r="E26" s="8">
        <f t="shared" si="1"/>
        <v>73.68</v>
      </c>
    </row>
    <row r="27" s="1" customFormat="1" ht="20" customHeight="1" spans="1:5">
      <c r="A27" s="7" t="s">
        <v>14</v>
      </c>
      <c r="B27" s="7" t="str">
        <f>"223410020311"</f>
        <v>223410020311</v>
      </c>
      <c r="C27" s="8">
        <v>101.8</v>
      </c>
      <c r="D27" s="8">
        <v>85.6</v>
      </c>
      <c r="E27" s="8">
        <f t="shared" si="1"/>
        <v>85.14</v>
      </c>
    </row>
    <row r="28" s="1" customFormat="1" ht="20" customHeight="1" spans="1:5">
      <c r="A28" s="7" t="s">
        <v>14</v>
      </c>
      <c r="B28" s="7" t="str">
        <f>"223410020416"</f>
        <v>223410020416</v>
      </c>
      <c r="C28" s="8">
        <v>93.6</v>
      </c>
      <c r="D28" s="8">
        <v>76.06</v>
      </c>
      <c r="E28" s="8">
        <f t="shared" si="1"/>
        <v>77.224</v>
      </c>
    </row>
    <row r="29" s="1" customFormat="1" ht="20" customHeight="1" spans="1:5">
      <c r="A29" s="7" t="s">
        <v>14</v>
      </c>
      <c r="B29" s="7" t="str">
        <f>"223410020504"</f>
        <v>223410020504</v>
      </c>
      <c r="C29" s="8">
        <v>90.4</v>
      </c>
      <c r="D29" s="8">
        <v>82.74</v>
      </c>
      <c r="E29" s="8">
        <f t="shared" si="1"/>
        <v>78.296</v>
      </c>
    </row>
    <row r="30" s="1" customFormat="1" ht="20" customHeight="1" spans="1:5">
      <c r="A30" s="7" t="s">
        <v>15</v>
      </c>
      <c r="B30" s="7" t="str">
        <f>"223410020118"</f>
        <v>223410020118</v>
      </c>
      <c r="C30" s="8">
        <v>97.2</v>
      </c>
      <c r="D30" s="8">
        <v>83.4</v>
      </c>
      <c r="E30" s="8">
        <f t="shared" si="1"/>
        <v>81.96</v>
      </c>
    </row>
    <row r="31" s="1" customFormat="1" ht="20" customHeight="1" spans="1:5">
      <c r="A31" s="7" t="s">
        <v>15</v>
      </c>
      <c r="B31" s="7" t="str">
        <f>"223410020108"</f>
        <v>223410020108</v>
      </c>
      <c r="C31" s="8">
        <v>94</v>
      </c>
      <c r="D31" s="8">
        <v>86.04</v>
      </c>
      <c r="E31" s="8">
        <f t="shared" si="1"/>
        <v>81.416</v>
      </c>
    </row>
    <row r="32" s="1" customFormat="1" ht="20" customHeight="1" spans="1:5">
      <c r="A32" s="7" t="s">
        <v>15</v>
      </c>
      <c r="B32" s="7" t="str">
        <f>"223410020126"</f>
        <v>223410020126</v>
      </c>
      <c r="C32" s="8">
        <v>93.7</v>
      </c>
      <c r="D32" s="8">
        <v>83.78</v>
      </c>
      <c r="E32" s="8">
        <f t="shared" si="1"/>
        <v>80.362</v>
      </c>
    </row>
    <row r="33" s="1" customFormat="1" ht="20" customHeight="1" spans="1:5">
      <c r="A33" s="7" t="s">
        <v>15</v>
      </c>
      <c r="B33" s="7" t="str">
        <f>"223410020110"</f>
        <v>223410020110</v>
      </c>
      <c r="C33" s="8">
        <v>90.9</v>
      </c>
      <c r="D33" s="8">
        <v>84.34</v>
      </c>
      <c r="E33" s="8">
        <f t="shared" si="1"/>
        <v>79.186</v>
      </c>
    </row>
    <row r="34" s="1" customFormat="1" ht="20" customHeight="1" spans="1:5">
      <c r="A34" s="7" t="s">
        <v>15</v>
      </c>
      <c r="B34" s="7" t="str">
        <f>"223410020122"</f>
        <v>223410020122</v>
      </c>
      <c r="C34" s="8">
        <v>81.2</v>
      </c>
      <c r="D34" s="8">
        <v>80.5</v>
      </c>
      <c r="E34" s="8">
        <f t="shared" si="1"/>
        <v>72.8</v>
      </c>
    </row>
    <row r="35" s="1" customFormat="1" ht="20" customHeight="1" spans="1:5">
      <c r="A35" s="7" t="s">
        <v>15</v>
      </c>
      <c r="B35" s="7" t="str">
        <f>"223410020111"</f>
        <v>223410020111</v>
      </c>
      <c r="C35" s="8">
        <v>80.8</v>
      </c>
      <c r="D35" s="8">
        <v>79.84</v>
      </c>
      <c r="E35" s="8">
        <f t="shared" si="1"/>
        <v>72.336</v>
      </c>
    </row>
    <row r="36" s="1" customFormat="1" ht="20" customHeight="1" spans="1:5">
      <c r="A36" s="7" t="s">
        <v>16</v>
      </c>
      <c r="B36" s="7" t="str">
        <f>"223410024420"</f>
        <v>223410024420</v>
      </c>
      <c r="C36" s="8">
        <v>70.4</v>
      </c>
      <c r="D36" s="8">
        <v>82.6</v>
      </c>
      <c r="E36" s="8">
        <f t="shared" si="1"/>
        <v>68.24</v>
      </c>
    </row>
  </sheetData>
  <mergeCells count="1">
    <mergeCell ref="A1:E1"/>
  </mergeCells>
  <conditionalFormatting sqref="B35">
    <cfRule type="duplicateValues" dxfId="0" priority="1"/>
  </conditionalFormatting>
  <conditionalFormatting sqref="B36">
    <cfRule type="duplicateValues" dxfId="0" priority="2"/>
  </conditionalFormatting>
  <conditionalFormatting sqref="B3:B5">
    <cfRule type="duplicateValues" dxfId="0" priority="15"/>
  </conditionalFormatting>
  <conditionalFormatting sqref="B6:B8">
    <cfRule type="duplicateValues" dxfId="0" priority="13"/>
  </conditionalFormatting>
  <conditionalFormatting sqref="B9:B11">
    <cfRule type="duplicateValues" dxfId="0" priority="10"/>
  </conditionalFormatting>
  <conditionalFormatting sqref="B12:B14">
    <cfRule type="duplicateValues" dxfId="0" priority="9"/>
  </conditionalFormatting>
  <conditionalFormatting sqref="B15:B17">
    <cfRule type="duplicateValues" dxfId="0" priority="8"/>
  </conditionalFormatting>
  <conditionalFormatting sqref="B18:B20">
    <cfRule type="duplicateValues" dxfId="0" priority="7"/>
  </conditionalFormatting>
  <conditionalFormatting sqref="B21:B23">
    <cfRule type="duplicateValues" dxfId="0" priority="6"/>
  </conditionalFormatting>
  <conditionalFormatting sqref="B24:B26">
    <cfRule type="duplicateValues" dxfId="0" priority="5"/>
  </conditionalFormatting>
  <conditionalFormatting sqref="B27:B29">
    <cfRule type="duplicateValues" dxfId="0" priority="4"/>
  </conditionalFormatting>
  <conditionalFormatting sqref="B30:B34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wkj</cp:lastModifiedBy>
  <dcterms:created xsi:type="dcterms:W3CDTF">2022-07-04T10:03:00Z</dcterms:created>
  <dcterms:modified xsi:type="dcterms:W3CDTF">2022-08-08T05:34:26Z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0973B49452944CDD9102A1332CD0A468</vt:lpwstr>
  </property>
  <property fmtid="{D5CDD505-2E9C-101B-9397-08002B2CF9AE}" pid="3" name="KSOProductBuildVer">
    <vt:lpwstr>2052-11.1.0.11875</vt:lpwstr>
  </property>
</Properties>
</file>