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990"/>
  </bookViews>
  <sheets>
    <sheet name="总成绩" sheetId="9" r:id="rId1"/>
  </sheets>
  <definedNames>
    <definedName name="_xlnm.Print_Titles" localSheetId="0">总成绩!$1:$2</definedName>
  </definedNames>
  <calcPr calcId="124519"/>
</workbook>
</file>

<file path=xl/calcChain.xml><?xml version="1.0" encoding="utf-8"?>
<calcChain xmlns="http://schemas.openxmlformats.org/spreadsheetml/2006/main">
  <c r="F4" i="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3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<sst xmlns="http://schemas.openxmlformats.org/spreadsheetml/2006/main" count="57" uniqueCount="21">
  <si>
    <t>职位代码</t>
  </si>
  <si>
    <t>座位号</t>
  </si>
  <si>
    <t>341024001-高中数学(祁门县教育局)</t>
  </si>
  <si>
    <t>341024002-高中物理(祁门县教育局)</t>
  </si>
  <si>
    <t>341024003-高中化学(祁门县教育局)</t>
  </si>
  <si>
    <t>341024004-高中生物(祁门县教育局)</t>
  </si>
  <si>
    <t>341024005-高中信息技术(祁门县教育局)</t>
  </si>
  <si>
    <t>341024006-初中数学(祁门县教育局)</t>
  </si>
  <si>
    <t>341024007-初中道德与法治(祁门县教育局)</t>
  </si>
  <si>
    <t>341024008-初中生物(祁门县教育局)</t>
  </si>
  <si>
    <t>341024009-初中地理(祁门县教育局)</t>
  </si>
  <si>
    <t>341024010-初中音乐(祁门县教育局)</t>
  </si>
  <si>
    <t>341024011-初中体育(祁门县教育局)</t>
  </si>
  <si>
    <t>341024012-小学语文(祁门县教育局)</t>
  </si>
  <si>
    <t>341024013-小学数学(祁门县教育局)</t>
  </si>
  <si>
    <t>序号</t>
    <phoneticPr fontId="1" type="noConversion"/>
  </si>
  <si>
    <t>专业测试成绩</t>
    <phoneticPr fontId="4" type="noConversion"/>
  </si>
  <si>
    <t>笔试合成成绩</t>
    <phoneticPr fontId="2" type="noConversion"/>
  </si>
  <si>
    <t>总成绩</t>
    <phoneticPr fontId="4" type="noConversion"/>
  </si>
  <si>
    <t>2022年度祁门县中小学新任教师公开招聘专业测试及总成绩表</t>
    <phoneticPr fontId="2" type="noConversion"/>
  </si>
  <si>
    <t>缺考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</si>
</sst>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20" zoomScaleNormal="120" workbookViewId="0">
      <selection activeCell="N20" sqref="N20"/>
    </sheetView>
  </sheetViews>
  <sheetFormatPr defaultColWidth="8.75" defaultRowHeight="13.5"/>
  <cols>
    <col min="1" max="1" width="6.25" style="2" customWidth="1"/>
    <col min="2" max="2" width="33.375" style="2" customWidth="1"/>
    <col min="3" max="3" width="12" style="2" customWidth="1"/>
    <col min="4" max="4" width="14.5" style="5" customWidth="1"/>
    <col min="5" max="5" width="15.375" style="12" customWidth="1"/>
    <col min="6" max="6" width="10.75" style="13" customWidth="1"/>
    <col min="7" max="16384" width="8.75" style="2"/>
  </cols>
  <sheetData>
    <row r="1" spans="1:6" ht="30.75" customHeight="1">
      <c r="A1" s="14" t="s">
        <v>19</v>
      </c>
      <c r="B1" s="14"/>
      <c r="C1" s="14"/>
      <c r="D1" s="14"/>
      <c r="E1" s="14"/>
      <c r="F1" s="14"/>
    </row>
    <row r="2" spans="1:6" ht="28.5" customHeight="1">
      <c r="A2" s="3" t="s">
        <v>15</v>
      </c>
      <c r="B2" s="3" t="s">
        <v>0</v>
      </c>
      <c r="C2" s="3" t="s">
        <v>1</v>
      </c>
      <c r="D2" s="4" t="s">
        <v>17</v>
      </c>
      <c r="E2" s="8" t="s">
        <v>16</v>
      </c>
      <c r="F2" s="9" t="s">
        <v>18</v>
      </c>
    </row>
    <row r="3" spans="1:6" ht="22.5" customHeight="1">
      <c r="A3" s="1">
        <v>1</v>
      </c>
      <c r="B3" s="6" t="s">
        <v>7</v>
      </c>
      <c r="C3" s="6" t="str">
        <f>"223410032503"</f>
        <v>223410032503</v>
      </c>
      <c r="D3" s="7">
        <v>99</v>
      </c>
      <c r="E3" s="10">
        <v>85.42</v>
      </c>
      <c r="F3" s="11">
        <f>D3/1.2*0.6+E3*0.4</f>
        <v>83.668000000000006</v>
      </c>
    </row>
    <row r="4" spans="1:6" ht="22.5" customHeight="1">
      <c r="A4" s="1">
        <v>2</v>
      </c>
      <c r="B4" s="6" t="s">
        <v>7</v>
      </c>
      <c r="C4" s="6" t="str">
        <f>"223410032527"</f>
        <v>223410032527</v>
      </c>
      <c r="D4" s="7">
        <v>93.4</v>
      </c>
      <c r="E4" s="10">
        <v>82.64</v>
      </c>
      <c r="F4" s="11">
        <f t="shared" ref="F4:F50" si="0">D4/1.2*0.6+E4*0.4</f>
        <v>79.756</v>
      </c>
    </row>
    <row r="5" spans="1:6" ht="22.5" customHeight="1">
      <c r="A5" s="1">
        <v>3</v>
      </c>
      <c r="B5" s="6" t="s">
        <v>7</v>
      </c>
      <c r="C5" s="6" t="str">
        <f>"223410032214"</f>
        <v>223410032214</v>
      </c>
      <c r="D5" s="7">
        <v>87.6</v>
      </c>
      <c r="E5" s="10">
        <v>78.88</v>
      </c>
      <c r="F5" s="11">
        <f t="shared" si="0"/>
        <v>75.352000000000004</v>
      </c>
    </row>
    <row r="6" spans="1:6" ht="22.5" customHeight="1">
      <c r="A6" s="1">
        <v>4</v>
      </c>
      <c r="B6" s="6" t="s">
        <v>8</v>
      </c>
      <c r="C6" s="6" t="str">
        <f>"223410031417"</f>
        <v>223410031417</v>
      </c>
      <c r="D6" s="7">
        <v>89.6</v>
      </c>
      <c r="E6" s="10">
        <v>76.959999999999994</v>
      </c>
      <c r="F6" s="11">
        <f t="shared" si="0"/>
        <v>75.584000000000003</v>
      </c>
    </row>
    <row r="7" spans="1:6" ht="22.5" customHeight="1">
      <c r="A7" s="1">
        <v>5</v>
      </c>
      <c r="B7" s="6" t="s">
        <v>8</v>
      </c>
      <c r="C7" s="6" t="str">
        <f>"223410031411"</f>
        <v>223410031411</v>
      </c>
      <c r="D7" s="7">
        <v>89.2</v>
      </c>
      <c r="E7" s="10">
        <v>83.2</v>
      </c>
      <c r="F7" s="11">
        <f t="shared" si="0"/>
        <v>77.88</v>
      </c>
    </row>
    <row r="8" spans="1:6" ht="22.5" customHeight="1">
      <c r="A8" s="1">
        <v>6</v>
      </c>
      <c r="B8" s="6" t="s">
        <v>8</v>
      </c>
      <c r="C8" s="6" t="str">
        <f>"223410031415"</f>
        <v>223410031415</v>
      </c>
      <c r="D8" s="7">
        <v>87.8</v>
      </c>
      <c r="E8" s="10">
        <v>76.739999999999995</v>
      </c>
      <c r="F8" s="11">
        <f t="shared" si="0"/>
        <v>74.596000000000004</v>
      </c>
    </row>
    <row r="9" spans="1:6" ht="22.5" customHeight="1">
      <c r="A9" s="1">
        <v>7</v>
      </c>
      <c r="B9" s="6" t="s">
        <v>9</v>
      </c>
      <c r="C9" s="6" t="str">
        <f>"223410031911"</f>
        <v>223410031911</v>
      </c>
      <c r="D9" s="7">
        <v>94</v>
      </c>
      <c r="E9" s="10">
        <v>75.16</v>
      </c>
      <c r="F9" s="11">
        <f t="shared" si="0"/>
        <v>77.064000000000007</v>
      </c>
    </row>
    <row r="10" spans="1:6" ht="22.5" customHeight="1">
      <c r="A10" s="1">
        <v>8</v>
      </c>
      <c r="B10" s="6" t="s">
        <v>9</v>
      </c>
      <c r="C10" s="6" t="str">
        <f>"223410031929"</f>
        <v>223410031929</v>
      </c>
      <c r="D10" s="7">
        <v>92.1</v>
      </c>
      <c r="E10" s="10">
        <v>75.72</v>
      </c>
      <c r="F10" s="11">
        <f t="shared" si="0"/>
        <v>76.337999999999994</v>
      </c>
    </row>
    <row r="11" spans="1:6" ht="22.5" customHeight="1">
      <c r="A11" s="1">
        <v>9</v>
      </c>
      <c r="B11" s="6" t="s">
        <v>9</v>
      </c>
      <c r="C11" s="6" t="str">
        <f>"223410031924"</f>
        <v>223410031924</v>
      </c>
      <c r="D11" s="7">
        <v>85.3</v>
      </c>
      <c r="E11" s="10">
        <v>82.9</v>
      </c>
      <c r="F11" s="11">
        <f t="shared" si="0"/>
        <v>75.81</v>
      </c>
    </row>
    <row r="12" spans="1:6" ht="22.5" customHeight="1">
      <c r="A12" s="1">
        <v>10</v>
      </c>
      <c r="B12" s="6" t="s">
        <v>10</v>
      </c>
      <c r="C12" s="6" t="str">
        <f>"223410031804"</f>
        <v>223410031804</v>
      </c>
      <c r="D12" s="7">
        <v>103.4</v>
      </c>
      <c r="E12" s="10">
        <v>82.28</v>
      </c>
      <c r="F12" s="11">
        <f t="shared" si="0"/>
        <v>84.611999999999995</v>
      </c>
    </row>
    <row r="13" spans="1:6" ht="22.5" customHeight="1">
      <c r="A13" s="1">
        <v>11</v>
      </c>
      <c r="B13" s="6" t="s">
        <v>10</v>
      </c>
      <c r="C13" s="6" t="str">
        <f>"223410031813"</f>
        <v>223410031813</v>
      </c>
      <c r="D13" s="7">
        <v>98</v>
      </c>
      <c r="E13" s="10">
        <v>84.16</v>
      </c>
      <c r="F13" s="11">
        <f t="shared" si="0"/>
        <v>82.664000000000001</v>
      </c>
    </row>
    <row r="14" spans="1:6" ht="22.5" customHeight="1">
      <c r="A14" s="1">
        <v>12</v>
      </c>
      <c r="B14" s="6" t="s">
        <v>10</v>
      </c>
      <c r="C14" s="6" t="str">
        <f>"223410031809"</f>
        <v>223410031809</v>
      </c>
      <c r="D14" s="7">
        <v>91.8</v>
      </c>
      <c r="E14" s="10">
        <v>86.46</v>
      </c>
      <c r="F14" s="11">
        <f t="shared" si="0"/>
        <v>80.483999999999995</v>
      </c>
    </row>
    <row r="15" spans="1:6" ht="22.5" customHeight="1">
      <c r="A15" s="1">
        <v>13</v>
      </c>
      <c r="B15" s="6" t="s">
        <v>11</v>
      </c>
      <c r="C15" s="6" t="str">
        <f>"223410033412"</f>
        <v>223410033412</v>
      </c>
      <c r="D15" s="7">
        <v>99.199999999999989</v>
      </c>
      <c r="E15" s="10">
        <v>85.24</v>
      </c>
      <c r="F15" s="11">
        <f t="shared" si="0"/>
        <v>83.695999999999998</v>
      </c>
    </row>
    <row r="16" spans="1:6" ht="22.5" customHeight="1">
      <c r="A16" s="1">
        <v>14</v>
      </c>
      <c r="B16" s="6" t="s">
        <v>11</v>
      </c>
      <c r="C16" s="6" t="str">
        <f>"223410033403"</f>
        <v>223410033403</v>
      </c>
      <c r="D16" s="7">
        <v>86.6</v>
      </c>
      <c r="E16" s="10">
        <v>82.88</v>
      </c>
      <c r="F16" s="11">
        <f t="shared" si="0"/>
        <v>76.451999999999998</v>
      </c>
    </row>
    <row r="17" spans="1:6" ht="22.5" customHeight="1">
      <c r="A17" s="1">
        <v>15</v>
      </c>
      <c r="B17" s="6" t="s">
        <v>11</v>
      </c>
      <c r="C17" s="6" t="str">
        <f>"223410033413"</f>
        <v>223410033413</v>
      </c>
      <c r="D17" s="7">
        <v>76.599999999999994</v>
      </c>
      <c r="E17" s="10">
        <v>82.12</v>
      </c>
      <c r="F17" s="11">
        <f t="shared" si="0"/>
        <v>71.147999999999996</v>
      </c>
    </row>
    <row r="18" spans="1:6" ht="22.5" customHeight="1">
      <c r="A18" s="1">
        <v>16</v>
      </c>
      <c r="B18" s="6" t="s">
        <v>12</v>
      </c>
      <c r="C18" s="6" t="str">
        <f>"223410030712"</f>
        <v>223410030712</v>
      </c>
      <c r="D18" s="7">
        <v>95.800000000000011</v>
      </c>
      <c r="E18" s="10">
        <v>84.14</v>
      </c>
      <c r="F18" s="11">
        <f t="shared" si="0"/>
        <v>81.556000000000012</v>
      </c>
    </row>
    <row r="19" spans="1:6" ht="22.5" customHeight="1">
      <c r="A19" s="1">
        <v>17</v>
      </c>
      <c r="B19" s="6" t="s">
        <v>12</v>
      </c>
      <c r="C19" s="6" t="str">
        <f>"223410030615"</f>
        <v>223410030615</v>
      </c>
      <c r="D19" s="7">
        <v>84.6</v>
      </c>
      <c r="E19" s="10">
        <v>84.68</v>
      </c>
      <c r="F19" s="11">
        <f t="shared" si="0"/>
        <v>76.171999999999997</v>
      </c>
    </row>
    <row r="20" spans="1:6" ht="22.5" customHeight="1">
      <c r="A20" s="1">
        <v>18</v>
      </c>
      <c r="B20" s="6" t="s">
        <v>12</v>
      </c>
      <c r="C20" s="6" t="str">
        <f>"223410030720"</f>
        <v>223410030720</v>
      </c>
      <c r="D20" s="7">
        <v>76.8</v>
      </c>
      <c r="E20" s="10">
        <v>82.28</v>
      </c>
      <c r="F20" s="11">
        <f t="shared" si="0"/>
        <v>71.311999999999998</v>
      </c>
    </row>
    <row r="21" spans="1:6" ht="22.5" customHeight="1">
      <c r="A21" s="1">
        <v>19</v>
      </c>
      <c r="B21" s="6" t="s">
        <v>2</v>
      </c>
      <c r="C21" s="6" t="str">
        <f>"223410032426"</f>
        <v>223410032426</v>
      </c>
      <c r="D21" s="7">
        <v>96.4</v>
      </c>
      <c r="E21" s="10">
        <v>76.180000000000007</v>
      </c>
      <c r="F21" s="11">
        <f t="shared" si="0"/>
        <v>78.672000000000011</v>
      </c>
    </row>
    <row r="22" spans="1:6" ht="22.5" customHeight="1">
      <c r="A22" s="1">
        <v>20</v>
      </c>
      <c r="B22" s="6" t="s">
        <v>2</v>
      </c>
      <c r="C22" s="6" t="str">
        <f>"223410032508"</f>
        <v>223410032508</v>
      </c>
      <c r="D22" s="7">
        <v>91.4</v>
      </c>
      <c r="E22" s="10">
        <v>73.2</v>
      </c>
      <c r="F22" s="11">
        <f t="shared" si="0"/>
        <v>74.98</v>
      </c>
    </row>
    <row r="23" spans="1:6" ht="22.5" customHeight="1">
      <c r="A23" s="1">
        <v>21</v>
      </c>
      <c r="B23" s="6" t="s">
        <v>2</v>
      </c>
      <c r="C23" s="6" t="str">
        <f>"223410032205"</f>
        <v>223410032205</v>
      </c>
      <c r="D23" s="7">
        <v>88.399999999999991</v>
      </c>
      <c r="E23" s="10">
        <v>75.2</v>
      </c>
      <c r="F23" s="11">
        <f t="shared" si="0"/>
        <v>74.28</v>
      </c>
    </row>
    <row r="24" spans="1:6" ht="22.5" customHeight="1">
      <c r="A24" s="1">
        <v>22</v>
      </c>
      <c r="B24" s="6" t="s">
        <v>3</v>
      </c>
      <c r="C24" s="6" t="str">
        <f>"223410033313"</f>
        <v>223410033313</v>
      </c>
      <c r="D24" s="7">
        <v>86.1</v>
      </c>
      <c r="E24" s="10">
        <v>73.819999999999993</v>
      </c>
      <c r="F24" s="11">
        <f t="shared" si="0"/>
        <v>72.578000000000003</v>
      </c>
    </row>
    <row r="25" spans="1:6" ht="22.5" customHeight="1">
      <c r="A25" s="1">
        <v>23</v>
      </c>
      <c r="B25" s="6" t="s">
        <v>4</v>
      </c>
      <c r="C25" s="6" t="str">
        <f>"223410031603"</f>
        <v>223410031603</v>
      </c>
      <c r="D25" s="7">
        <v>80.2</v>
      </c>
      <c r="E25" s="10">
        <v>77.260000000000005</v>
      </c>
      <c r="F25" s="11">
        <f t="shared" si="0"/>
        <v>71.004000000000005</v>
      </c>
    </row>
    <row r="26" spans="1:6" ht="22.5" customHeight="1">
      <c r="A26" s="1">
        <v>24</v>
      </c>
      <c r="B26" s="6" t="s">
        <v>4</v>
      </c>
      <c r="C26" s="6" t="str">
        <f>"223410031502"</f>
        <v>223410031502</v>
      </c>
      <c r="D26" s="7">
        <v>80.099999999999994</v>
      </c>
      <c r="E26" s="10">
        <v>72.38</v>
      </c>
      <c r="F26" s="11">
        <f t="shared" si="0"/>
        <v>69.001999999999995</v>
      </c>
    </row>
    <row r="27" spans="1:6" ht="22.5" customHeight="1">
      <c r="A27" s="1">
        <v>25</v>
      </c>
      <c r="B27" s="6" t="s">
        <v>4</v>
      </c>
      <c r="C27" s="6" t="str">
        <f>"223410031614"</f>
        <v>223410031614</v>
      </c>
      <c r="D27" s="7">
        <v>78.599999999999994</v>
      </c>
      <c r="E27" s="10" t="s">
        <v>20</v>
      </c>
      <c r="F27" s="10" t="s">
        <v>20</v>
      </c>
    </row>
    <row r="28" spans="1:6" ht="22.5" customHeight="1">
      <c r="A28" s="1">
        <v>26</v>
      </c>
      <c r="B28" s="6" t="s">
        <v>5</v>
      </c>
      <c r="C28" s="6" t="str">
        <f>"223410031918"</f>
        <v>223410031918</v>
      </c>
      <c r="D28" s="7">
        <v>92.7</v>
      </c>
      <c r="E28" s="10">
        <v>76.900000000000006</v>
      </c>
      <c r="F28" s="11">
        <f t="shared" si="0"/>
        <v>77.110000000000014</v>
      </c>
    </row>
    <row r="29" spans="1:6" ht="22.5" customHeight="1">
      <c r="A29" s="1">
        <v>27</v>
      </c>
      <c r="B29" s="6" t="s">
        <v>6</v>
      </c>
      <c r="C29" s="6" t="str">
        <f>"223410031111"</f>
        <v>223410031111</v>
      </c>
      <c r="D29" s="7">
        <v>86</v>
      </c>
      <c r="E29" s="10">
        <v>74.02</v>
      </c>
      <c r="F29" s="11">
        <f t="shared" si="0"/>
        <v>72.608000000000004</v>
      </c>
    </row>
    <row r="30" spans="1:6" ht="22.5" customHeight="1">
      <c r="A30" s="1">
        <v>28</v>
      </c>
      <c r="B30" s="6" t="s">
        <v>6</v>
      </c>
      <c r="C30" s="6" t="str">
        <f>"223410031103"</f>
        <v>223410031103</v>
      </c>
      <c r="D30" s="7">
        <v>67.800000000000011</v>
      </c>
      <c r="E30" s="10">
        <v>70.739999999999995</v>
      </c>
      <c r="F30" s="11">
        <f t="shared" si="0"/>
        <v>62.196000000000005</v>
      </c>
    </row>
    <row r="31" spans="1:6" ht="22.5" customHeight="1">
      <c r="A31" s="1">
        <v>29</v>
      </c>
      <c r="B31" s="6" t="s">
        <v>13</v>
      </c>
      <c r="C31" s="6" t="str">
        <f>"223410013415"</f>
        <v>223410013415</v>
      </c>
      <c r="D31" s="7">
        <v>92.2</v>
      </c>
      <c r="E31" s="10">
        <v>80.5</v>
      </c>
      <c r="F31" s="11">
        <f t="shared" si="0"/>
        <v>78.300000000000011</v>
      </c>
    </row>
    <row r="32" spans="1:6" ht="22.5" customHeight="1">
      <c r="A32" s="1">
        <v>30</v>
      </c>
      <c r="B32" s="6" t="s">
        <v>13</v>
      </c>
      <c r="C32" s="6" t="str">
        <f>"223410011528"</f>
        <v>223410011528</v>
      </c>
      <c r="D32" s="7">
        <v>86.8</v>
      </c>
      <c r="E32" s="10">
        <v>81.760000000000005</v>
      </c>
      <c r="F32" s="11">
        <f t="shared" si="0"/>
        <v>76.103999999999999</v>
      </c>
    </row>
    <row r="33" spans="1:6" ht="22.5" customHeight="1">
      <c r="A33" s="1">
        <v>31</v>
      </c>
      <c r="B33" s="6" t="s">
        <v>13</v>
      </c>
      <c r="C33" s="6" t="str">
        <f>"223410011103"</f>
        <v>223410011103</v>
      </c>
      <c r="D33" s="7">
        <v>84.4</v>
      </c>
      <c r="E33" s="10">
        <v>81.12</v>
      </c>
      <c r="F33" s="11">
        <f t="shared" si="0"/>
        <v>74.647999999999996</v>
      </c>
    </row>
    <row r="34" spans="1:6" ht="22.5" customHeight="1">
      <c r="A34" s="1">
        <v>32</v>
      </c>
      <c r="B34" s="6" t="s">
        <v>13</v>
      </c>
      <c r="C34" s="6" t="str">
        <f>"223410010518"</f>
        <v>223410010518</v>
      </c>
      <c r="D34" s="7">
        <v>84.2</v>
      </c>
      <c r="E34" s="10">
        <v>79.44</v>
      </c>
      <c r="F34" s="11">
        <f t="shared" si="0"/>
        <v>73.876000000000005</v>
      </c>
    </row>
    <row r="35" spans="1:6" ht="22.5" customHeight="1">
      <c r="A35" s="1">
        <v>33</v>
      </c>
      <c r="B35" s="6" t="s">
        <v>13</v>
      </c>
      <c r="C35" s="6" t="str">
        <f>"223410011520"</f>
        <v>223410011520</v>
      </c>
      <c r="D35" s="7">
        <v>83.2</v>
      </c>
      <c r="E35" s="10">
        <v>77.400000000000006</v>
      </c>
      <c r="F35" s="11">
        <f t="shared" si="0"/>
        <v>72.56</v>
      </c>
    </row>
    <row r="36" spans="1:6" ht="22.5" customHeight="1">
      <c r="A36" s="1">
        <v>34</v>
      </c>
      <c r="B36" s="6" t="s">
        <v>13</v>
      </c>
      <c r="C36" s="6" t="str">
        <f>"223410010615"</f>
        <v>223410010615</v>
      </c>
      <c r="D36" s="7">
        <v>82.6</v>
      </c>
      <c r="E36" s="10">
        <v>77.7</v>
      </c>
      <c r="F36" s="11">
        <f t="shared" si="0"/>
        <v>72.38</v>
      </c>
    </row>
    <row r="37" spans="1:6" ht="22.5" customHeight="1">
      <c r="A37" s="1">
        <v>35</v>
      </c>
      <c r="B37" s="6" t="s">
        <v>13</v>
      </c>
      <c r="C37" s="6" t="str">
        <f>"223410011427"</f>
        <v>223410011427</v>
      </c>
      <c r="D37" s="7">
        <v>81.599999999999994</v>
      </c>
      <c r="E37" s="10">
        <v>80.400000000000006</v>
      </c>
      <c r="F37" s="11">
        <f t="shared" si="0"/>
        <v>72.960000000000008</v>
      </c>
    </row>
    <row r="38" spans="1:6" ht="22.5" customHeight="1">
      <c r="A38" s="1">
        <v>36</v>
      </c>
      <c r="B38" s="6" t="s">
        <v>13</v>
      </c>
      <c r="C38" s="6" t="str">
        <f>"223410012001"</f>
        <v>223410012001</v>
      </c>
      <c r="D38" s="7">
        <v>81.599999999999994</v>
      </c>
      <c r="E38" s="10">
        <v>82.52</v>
      </c>
      <c r="F38" s="11">
        <f t="shared" si="0"/>
        <v>73.807999999999993</v>
      </c>
    </row>
    <row r="39" spans="1:6" ht="22.5" customHeight="1">
      <c r="A39" s="1">
        <v>37</v>
      </c>
      <c r="B39" s="6" t="s">
        <v>13</v>
      </c>
      <c r="C39" s="6" t="str">
        <f>"223410010818"</f>
        <v>223410010818</v>
      </c>
      <c r="D39" s="7">
        <v>81</v>
      </c>
      <c r="E39" s="10">
        <v>82.16</v>
      </c>
      <c r="F39" s="11">
        <f t="shared" si="0"/>
        <v>73.364000000000004</v>
      </c>
    </row>
    <row r="40" spans="1:6" ht="22.5" customHeight="1">
      <c r="A40" s="1">
        <v>38</v>
      </c>
      <c r="B40" s="6" t="s">
        <v>13</v>
      </c>
      <c r="C40" s="6" t="str">
        <f>"223410010928"</f>
        <v>223410010928</v>
      </c>
      <c r="D40" s="7">
        <v>81</v>
      </c>
      <c r="E40" s="10">
        <v>79.3</v>
      </c>
      <c r="F40" s="11">
        <f t="shared" si="0"/>
        <v>72.22</v>
      </c>
    </row>
    <row r="41" spans="1:6" ht="22.5" customHeight="1">
      <c r="A41" s="1">
        <v>39</v>
      </c>
      <c r="B41" s="6" t="s">
        <v>13</v>
      </c>
      <c r="C41" s="6" t="str">
        <f>"223410011919"</f>
        <v>223410011919</v>
      </c>
      <c r="D41" s="7">
        <v>81</v>
      </c>
      <c r="E41" s="10">
        <v>80.8</v>
      </c>
      <c r="F41" s="11">
        <f t="shared" si="0"/>
        <v>72.819999999999993</v>
      </c>
    </row>
    <row r="42" spans="1:6" ht="22.5" customHeight="1">
      <c r="A42" s="1">
        <v>40</v>
      </c>
      <c r="B42" s="6" t="s">
        <v>14</v>
      </c>
      <c r="C42" s="6" t="str">
        <f>"223410021725"</f>
        <v>223410021725</v>
      </c>
      <c r="D42" s="7">
        <v>94</v>
      </c>
      <c r="E42" s="10">
        <v>82.4</v>
      </c>
      <c r="F42" s="11">
        <f t="shared" si="0"/>
        <v>79.960000000000008</v>
      </c>
    </row>
    <row r="43" spans="1:6" ht="22.5" customHeight="1">
      <c r="A43" s="1">
        <v>41</v>
      </c>
      <c r="B43" s="6" t="s">
        <v>14</v>
      </c>
      <c r="C43" s="6" t="str">
        <f>"223410021223"</f>
        <v>223410021223</v>
      </c>
      <c r="D43" s="7">
        <v>93.8</v>
      </c>
      <c r="E43" s="10">
        <v>77.8</v>
      </c>
      <c r="F43" s="11">
        <f t="shared" si="0"/>
        <v>78.02</v>
      </c>
    </row>
    <row r="44" spans="1:6" ht="22.5" customHeight="1">
      <c r="A44" s="1">
        <v>42</v>
      </c>
      <c r="B44" s="6" t="s">
        <v>14</v>
      </c>
      <c r="C44" s="6" t="str">
        <f>"223410021423"</f>
        <v>223410021423</v>
      </c>
      <c r="D44" s="7">
        <v>92.399999999999991</v>
      </c>
      <c r="E44" s="10">
        <v>82.32</v>
      </c>
      <c r="F44" s="11">
        <f t="shared" si="0"/>
        <v>79.127999999999986</v>
      </c>
    </row>
    <row r="45" spans="1:6" ht="22.5" customHeight="1">
      <c r="A45" s="1">
        <v>43</v>
      </c>
      <c r="B45" s="6" t="s">
        <v>14</v>
      </c>
      <c r="C45" s="6" t="str">
        <f>"223410021101"</f>
        <v>223410021101</v>
      </c>
      <c r="D45" s="7">
        <v>92.199999999999989</v>
      </c>
      <c r="E45" s="10">
        <v>82.24</v>
      </c>
      <c r="F45" s="11">
        <f t="shared" si="0"/>
        <v>78.995999999999995</v>
      </c>
    </row>
    <row r="46" spans="1:6" ht="22.5" customHeight="1">
      <c r="A46" s="1">
        <v>44</v>
      </c>
      <c r="B46" s="6" t="s">
        <v>14</v>
      </c>
      <c r="C46" s="6" t="str">
        <f>"223410021827"</f>
        <v>223410021827</v>
      </c>
      <c r="D46" s="7">
        <v>91.4</v>
      </c>
      <c r="E46" s="10">
        <v>81.459999999999994</v>
      </c>
      <c r="F46" s="11">
        <f t="shared" si="0"/>
        <v>78.283999999999992</v>
      </c>
    </row>
    <row r="47" spans="1:6" ht="22.5" customHeight="1">
      <c r="A47" s="1">
        <v>45</v>
      </c>
      <c r="B47" s="6" t="s">
        <v>14</v>
      </c>
      <c r="C47" s="6" t="str">
        <f>"223410022116"</f>
        <v>223410022116</v>
      </c>
      <c r="D47" s="7">
        <v>90.8</v>
      </c>
      <c r="E47" s="10">
        <v>83.88</v>
      </c>
      <c r="F47" s="11">
        <f t="shared" si="0"/>
        <v>78.951999999999998</v>
      </c>
    </row>
    <row r="48" spans="1:6" ht="22.5" customHeight="1">
      <c r="A48" s="1">
        <v>46</v>
      </c>
      <c r="B48" s="6" t="s">
        <v>14</v>
      </c>
      <c r="C48" s="6" t="str">
        <f>"223410021314"</f>
        <v>223410021314</v>
      </c>
      <c r="D48" s="7">
        <v>88.5</v>
      </c>
      <c r="E48" s="10">
        <v>80.98</v>
      </c>
      <c r="F48" s="11">
        <f t="shared" si="0"/>
        <v>76.641999999999996</v>
      </c>
    </row>
    <row r="49" spans="1:6" ht="22.5" customHeight="1">
      <c r="A49" s="1">
        <v>47</v>
      </c>
      <c r="B49" s="6" t="s">
        <v>14</v>
      </c>
      <c r="C49" s="6" t="str">
        <f>"223410022212"</f>
        <v>223410022212</v>
      </c>
      <c r="D49" s="7">
        <v>87.8</v>
      </c>
      <c r="E49" s="10">
        <v>80.06</v>
      </c>
      <c r="F49" s="11">
        <f t="shared" si="0"/>
        <v>75.924000000000007</v>
      </c>
    </row>
    <row r="50" spans="1:6" ht="22.5" customHeight="1">
      <c r="A50" s="1">
        <v>48</v>
      </c>
      <c r="B50" s="6" t="s">
        <v>14</v>
      </c>
      <c r="C50" s="6" t="str">
        <f>"223410020807"</f>
        <v>223410020807</v>
      </c>
      <c r="D50" s="7">
        <v>85.2</v>
      </c>
      <c r="E50" s="10">
        <v>76.94</v>
      </c>
      <c r="F50" s="11">
        <f t="shared" si="0"/>
        <v>73.376000000000005</v>
      </c>
    </row>
  </sheetData>
  <mergeCells count="1">
    <mergeCell ref="A1:F1"/>
  </mergeCells>
  <phoneticPr fontId="4" type="noConversion"/>
  <conditionalFormatting sqref="C40:C41">
    <cfRule type="expression" dxfId="2" priority="3">
      <formula>AND(SUMPRODUCT(IFERROR(1*(($C$2:$C$62374&amp;"x")=(C40&amp;"x")),0))&gt;1,NOT(ISBLANK(C40)))</formula>
    </cfRule>
  </conditionalFormatting>
  <conditionalFormatting sqref="C50">
    <cfRule type="expression" dxfId="1" priority="2">
      <formula>AND(SUMPRODUCT(IFERROR(1*(($C$2:$C$62376&amp;"x")=(C50&amp;"x")),0))&gt;1,NOT(ISBLANK(C50)))</formula>
    </cfRule>
  </conditionalFormatting>
  <conditionalFormatting sqref="C2:C62172">
    <cfRule type="expression" dxfId="0" priority="1">
      <formula>AND(SUMPRODUCT(IFERROR(1*(($C$2:$C$62172&amp;"x")=(C2&amp;"x")),0))&gt;1,NOT(ISBLANK(C2)))</formula>
    </cfRule>
  </conditionalFormatting>
  <pageMargins left="0.6" right="0.5" top="0.55118110236220474" bottom="0.5118110236220472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lastPrinted>2022-08-04T08:27:10Z</cp:lastPrinted>
  <dcterms:created xsi:type="dcterms:W3CDTF">2022-07-04T10:03:00Z</dcterms:created>
  <dcterms:modified xsi:type="dcterms:W3CDTF">2022-08-05T00:53:04Z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</Properties>
</file>