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幼儿园" sheetId="1" r:id="rId1"/>
    <sheet name="中小学" sheetId="2" r:id="rId2"/>
  </sheets>
  <definedNames>
    <definedName name="_xlnm._FilterDatabase" localSheetId="0" hidden="1">幼儿园!$A$1:$D$123</definedName>
    <definedName name="_xlnm._FilterDatabase" localSheetId="1" hidden="1">中小学!$A$1:$C$360</definedName>
    <definedName name="_xlnm.Print_Titles" localSheetId="1">中小学!$1:$1</definedName>
    <definedName name="_xlnm.Print_Titles" localSheetId="0">幼儿园!$1:$1</definedName>
  </definedNames>
  <calcPr calcId="144525"/>
</workbook>
</file>

<file path=xl/sharedStrings.xml><?xml version="1.0" encoding="utf-8"?>
<sst xmlns="http://schemas.openxmlformats.org/spreadsheetml/2006/main" count="489" uniqueCount="41">
  <si>
    <t>职位代码</t>
  </si>
  <si>
    <t>准考证号</t>
  </si>
  <si>
    <t>笔试成绩</t>
  </si>
  <si>
    <t>备注</t>
  </si>
  <si>
    <t>11-幼儿教师(一区)</t>
  </si>
  <si>
    <t>21-幼儿教师(二区)</t>
  </si>
  <si>
    <t>31-幼儿教师(三区)</t>
  </si>
  <si>
    <t>41-幼儿教师(四区)</t>
  </si>
  <si>
    <t>12-小学语文(一区)</t>
  </si>
  <si>
    <t>13-小学数学(一区)</t>
  </si>
  <si>
    <t>14-小学英语(一区)</t>
  </si>
  <si>
    <t>22-小学语文(二区)</t>
  </si>
  <si>
    <t>23-小学数学(二区)</t>
  </si>
  <si>
    <t>24-小学英语(二区)</t>
  </si>
  <si>
    <t>32-小学语文(三区)</t>
  </si>
  <si>
    <t>33-小学数学(三区)</t>
  </si>
  <si>
    <t>34-小学英语(三区)</t>
  </si>
  <si>
    <t>42-小学语文(四区)</t>
  </si>
  <si>
    <t>43-小学数学(四区)</t>
  </si>
  <si>
    <t>44-小学英语(四区)</t>
  </si>
  <si>
    <t>51-会计(东区)</t>
  </si>
  <si>
    <t>52-初中语文(东区)</t>
  </si>
  <si>
    <t>53-初中数学(东区)</t>
  </si>
  <si>
    <t>54-初中英语(东区)</t>
  </si>
  <si>
    <t>61-会计(西区)</t>
  </si>
  <si>
    <t>62-初中语文(西区)</t>
  </si>
  <si>
    <t>63-初中数学(西区)</t>
  </si>
  <si>
    <t>64-初中英语(西区)</t>
  </si>
  <si>
    <t>71-小学语文(沧县实验学校)</t>
  </si>
  <si>
    <t>72-小学数学(沧县实验学校)</t>
  </si>
  <si>
    <t>73-小学英语(沧县实验学校)</t>
  </si>
  <si>
    <t>74-小学体育(沧县实验学校)</t>
  </si>
  <si>
    <t>75-小学信息技术(沧县实验学校)</t>
  </si>
  <si>
    <t>76-会计(沧县实验学校)</t>
  </si>
  <si>
    <t>81-小学音乐(县域)</t>
  </si>
  <si>
    <t>82-小学体育(县域)</t>
  </si>
  <si>
    <t>83-信息技术(县域)</t>
  </si>
  <si>
    <t>84-初中物理(县域)</t>
  </si>
  <si>
    <t>85-初中化学(县域)</t>
  </si>
  <si>
    <t>86-初中政治(县域)</t>
  </si>
  <si>
    <t>87-初中历史(县域)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</si>
</sst>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3"/>
  <sheetViews>
    <sheetView tabSelected="1" topLeftCell="A104" workbookViewId="0">
      <selection activeCell="H116" sqref="H116"/>
    </sheetView>
  </sheetViews>
  <sheetFormatPr defaultColWidth="8.725" defaultRowHeight="18" customHeight="1" outlineLevelCol="3"/>
  <cols>
    <col min="1" max="1" width="27.125" style="2" customWidth="1"/>
    <col min="2" max="2" width="19.875" style="2" customWidth="1"/>
    <col min="3" max="3" width="16.625" style="10" customWidth="1"/>
    <col min="4" max="4" width="16.625" style="2" customWidth="1"/>
    <col min="5" max="23" width="9" style="2"/>
    <col min="24" max="16384" width="8.725" style="2"/>
  </cols>
  <sheetData>
    <row r="1" s="1" customFormat="1" ht="17" customHeight="1" spans="1:4">
      <c r="A1" s="11" t="s">
        <v>0</v>
      </c>
      <c r="B1" s="5" t="s">
        <v>1</v>
      </c>
      <c r="C1" s="12" t="s">
        <v>2</v>
      </c>
      <c r="D1" s="4" t="s">
        <v>3</v>
      </c>
    </row>
    <row r="2" s="2" customFormat="1" ht="17" customHeight="1" spans="1:4">
      <c r="A2" s="6" t="s">
        <v>4</v>
      </c>
      <c r="B2" s="6" t="str">
        <f>"10619"</f>
        <v>10619</v>
      </c>
      <c r="C2" s="13">
        <v>77</v>
      </c>
      <c r="D2" s="8"/>
    </row>
    <row r="3" s="2" customFormat="1" ht="17" customHeight="1" spans="1:4">
      <c r="A3" s="6" t="s">
        <v>4</v>
      </c>
      <c r="B3" s="6" t="str">
        <f>"10528"</f>
        <v>10528</v>
      </c>
      <c r="C3" s="13">
        <v>76</v>
      </c>
      <c r="D3" s="8"/>
    </row>
    <row r="4" s="2" customFormat="1" ht="17" customHeight="1" spans="1:4">
      <c r="A4" s="6" t="s">
        <v>4</v>
      </c>
      <c r="B4" s="6" t="str">
        <f>"10314"</f>
        <v>10314</v>
      </c>
      <c r="C4" s="13">
        <v>75.8</v>
      </c>
      <c r="D4" s="8"/>
    </row>
    <row r="5" s="2" customFormat="1" ht="17" customHeight="1" spans="1:4">
      <c r="A5" s="6" t="s">
        <v>4</v>
      </c>
      <c r="B5" s="6" t="str">
        <f>"10230"</f>
        <v>10230</v>
      </c>
      <c r="C5" s="13">
        <v>75.3</v>
      </c>
      <c r="D5" s="8"/>
    </row>
    <row r="6" s="2" customFormat="1" ht="17" customHeight="1" spans="1:4">
      <c r="A6" s="6" t="s">
        <v>4</v>
      </c>
      <c r="B6" s="6" t="str">
        <f>"10127"</f>
        <v>10127</v>
      </c>
      <c r="C6" s="13">
        <v>73.9</v>
      </c>
      <c r="D6" s="8"/>
    </row>
    <row r="7" s="2" customFormat="1" ht="17" customHeight="1" spans="1:4">
      <c r="A7" s="6" t="s">
        <v>4</v>
      </c>
      <c r="B7" s="6" t="str">
        <f>"10316"</f>
        <v>10316</v>
      </c>
      <c r="C7" s="13">
        <v>73.6</v>
      </c>
      <c r="D7" s="8"/>
    </row>
    <row r="8" s="2" customFormat="1" ht="17" customHeight="1" spans="1:4">
      <c r="A8" s="6" t="s">
        <v>4</v>
      </c>
      <c r="B8" s="6" t="str">
        <f>"10802"</f>
        <v>10802</v>
      </c>
      <c r="C8" s="13">
        <v>73.4</v>
      </c>
      <c r="D8" s="8"/>
    </row>
    <row r="9" s="2" customFormat="1" ht="17" customHeight="1" spans="1:4">
      <c r="A9" s="6" t="s">
        <v>4</v>
      </c>
      <c r="B9" s="6" t="str">
        <f>"10524"</f>
        <v>10524</v>
      </c>
      <c r="C9" s="13">
        <v>73.3</v>
      </c>
      <c r="D9" s="8"/>
    </row>
    <row r="10" s="2" customFormat="1" ht="17" customHeight="1" spans="1:4">
      <c r="A10" s="6" t="s">
        <v>4</v>
      </c>
      <c r="B10" s="6" t="str">
        <f>"10103"</f>
        <v>10103</v>
      </c>
      <c r="C10" s="13">
        <v>72.5</v>
      </c>
      <c r="D10" s="8"/>
    </row>
    <row r="11" s="2" customFormat="1" ht="17" customHeight="1" spans="1:4">
      <c r="A11" s="6" t="s">
        <v>4</v>
      </c>
      <c r="B11" s="6" t="str">
        <f>"10502"</f>
        <v>10502</v>
      </c>
      <c r="C11" s="13">
        <v>72.3</v>
      </c>
      <c r="D11" s="8"/>
    </row>
    <row r="12" s="2" customFormat="1" ht="17" customHeight="1" spans="1:4">
      <c r="A12" s="6" t="s">
        <v>4</v>
      </c>
      <c r="B12" s="6" t="str">
        <f>"10209"</f>
        <v>10209</v>
      </c>
      <c r="C12" s="13">
        <v>71.6</v>
      </c>
      <c r="D12" s="8"/>
    </row>
    <row r="13" s="2" customFormat="1" ht="17" customHeight="1" spans="1:4">
      <c r="A13" s="6" t="s">
        <v>4</v>
      </c>
      <c r="B13" s="6" t="str">
        <f>"10525"</f>
        <v>10525</v>
      </c>
      <c r="C13" s="13">
        <v>71.4</v>
      </c>
      <c r="D13" s="8"/>
    </row>
    <row r="14" s="2" customFormat="1" ht="17" customHeight="1" spans="1:4">
      <c r="A14" s="6" t="s">
        <v>4</v>
      </c>
      <c r="B14" s="6" t="str">
        <f>"10814"</f>
        <v>10814</v>
      </c>
      <c r="C14" s="13">
        <v>71.2</v>
      </c>
      <c r="D14" s="8"/>
    </row>
    <row r="15" s="2" customFormat="1" ht="17" customHeight="1" spans="1:4">
      <c r="A15" s="6" t="s">
        <v>4</v>
      </c>
      <c r="B15" s="6" t="str">
        <f>"10721"</f>
        <v>10721</v>
      </c>
      <c r="C15" s="13">
        <v>71.1</v>
      </c>
      <c r="D15" s="8"/>
    </row>
    <row r="16" s="2" customFormat="1" ht="17" customHeight="1" spans="1:4">
      <c r="A16" s="6" t="s">
        <v>4</v>
      </c>
      <c r="B16" s="6" t="str">
        <f>"10830"</f>
        <v>10830</v>
      </c>
      <c r="C16" s="13">
        <v>70.7</v>
      </c>
      <c r="D16" s="8"/>
    </row>
    <row r="17" s="2" customFormat="1" ht="17" customHeight="1" spans="1:4">
      <c r="A17" s="8" t="s">
        <v>4</v>
      </c>
      <c r="B17" s="8" t="str">
        <f>"10611"</f>
        <v>10611</v>
      </c>
      <c r="C17" s="14">
        <v>70.6</v>
      </c>
      <c r="D17" s="8"/>
    </row>
    <row r="18" s="2" customFormat="1" ht="17" customHeight="1" spans="1:4">
      <c r="A18" s="8" t="s">
        <v>4</v>
      </c>
      <c r="B18" s="8" t="str">
        <f>"10716"</f>
        <v>10716</v>
      </c>
      <c r="C18" s="14">
        <v>70.6</v>
      </c>
      <c r="D18" s="8"/>
    </row>
    <row r="19" s="2" customFormat="1" ht="17" customHeight="1" spans="1:4">
      <c r="A19" s="8" t="s">
        <v>4</v>
      </c>
      <c r="B19" s="8" t="str">
        <f>"10614"</f>
        <v>10614</v>
      </c>
      <c r="C19" s="14">
        <v>70.5</v>
      </c>
      <c r="D19" s="8"/>
    </row>
    <row r="20" s="2" customFormat="1" ht="17" customHeight="1" spans="1:4">
      <c r="A20" s="8" t="s">
        <v>4</v>
      </c>
      <c r="B20" s="8" t="str">
        <f>"10225"</f>
        <v>10225</v>
      </c>
      <c r="C20" s="14">
        <v>69.9</v>
      </c>
      <c r="D20" s="8"/>
    </row>
    <row r="21" s="2" customFormat="1" ht="17" customHeight="1" spans="1:4">
      <c r="A21" s="8" t="s">
        <v>4</v>
      </c>
      <c r="B21" s="8" t="str">
        <f>"10105"</f>
        <v>10105</v>
      </c>
      <c r="C21" s="14">
        <v>69.7</v>
      </c>
      <c r="D21" s="8"/>
    </row>
    <row r="22" s="2" customFormat="1" ht="17" customHeight="1" spans="1:4">
      <c r="A22" s="8" t="s">
        <v>4</v>
      </c>
      <c r="B22" s="8" t="str">
        <f>"10303"</f>
        <v>10303</v>
      </c>
      <c r="C22" s="14">
        <v>69.7</v>
      </c>
      <c r="D22" s="8"/>
    </row>
    <row r="23" s="2" customFormat="1" ht="17" customHeight="1" spans="1:4">
      <c r="A23" s="8" t="s">
        <v>4</v>
      </c>
      <c r="B23" s="8" t="str">
        <f>"10615"</f>
        <v>10615</v>
      </c>
      <c r="C23" s="14">
        <v>69.6</v>
      </c>
      <c r="D23" s="8"/>
    </row>
    <row r="24" s="2" customFormat="1" ht="17" customHeight="1" spans="1:4">
      <c r="A24" s="8" t="s">
        <v>4</v>
      </c>
      <c r="B24" s="8" t="str">
        <f>"10624"</f>
        <v>10624</v>
      </c>
      <c r="C24" s="14">
        <v>69.4</v>
      </c>
      <c r="D24" s="8"/>
    </row>
    <row r="25" s="2" customFormat="1" ht="17" customHeight="1" spans="1:4">
      <c r="A25" s="6" t="s">
        <v>5</v>
      </c>
      <c r="B25" s="6" t="str">
        <f>"11818"</f>
        <v>11818</v>
      </c>
      <c r="C25" s="13">
        <v>84.1</v>
      </c>
      <c r="D25" s="8"/>
    </row>
    <row r="26" s="2" customFormat="1" ht="17" customHeight="1" spans="1:4">
      <c r="A26" s="6" t="s">
        <v>5</v>
      </c>
      <c r="B26" s="6" t="str">
        <f>"11709"</f>
        <v>11709</v>
      </c>
      <c r="C26" s="13">
        <v>82.3</v>
      </c>
      <c r="D26" s="8"/>
    </row>
    <row r="27" s="2" customFormat="1" ht="17" customHeight="1" spans="1:4">
      <c r="A27" s="6" t="s">
        <v>5</v>
      </c>
      <c r="B27" s="6" t="str">
        <f>"11611"</f>
        <v>11611</v>
      </c>
      <c r="C27" s="13">
        <v>80.3</v>
      </c>
      <c r="D27" s="8"/>
    </row>
    <row r="28" s="2" customFormat="1" ht="17" customHeight="1" spans="1:4">
      <c r="A28" s="6" t="s">
        <v>5</v>
      </c>
      <c r="B28" s="6" t="str">
        <f>"10923"</f>
        <v>10923</v>
      </c>
      <c r="C28" s="13">
        <v>79.1</v>
      </c>
      <c r="D28" s="8"/>
    </row>
    <row r="29" s="2" customFormat="1" ht="17" customHeight="1" spans="1:4">
      <c r="A29" s="6" t="s">
        <v>5</v>
      </c>
      <c r="B29" s="6" t="str">
        <f>"11125"</f>
        <v>11125</v>
      </c>
      <c r="C29" s="13">
        <v>78.7</v>
      </c>
      <c r="D29" s="8"/>
    </row>
    <row r="30" s="2" customFormat="1" ht="17" customHeight="1" spans="1:4">
      <c r="A30" s="6" t="s">
        <v>5</v>
      </c>
      <c r="B30" s="6" t="str">
        <f>"11109"</f>
        <v>11109</v>
      </c>
      <c r="C30" s="13">
        <v>78.4</v>
      </c>
      <c r="D30" s="8"/>
    </row>
    <row r="31" s="2" customFormat="1" ht="17" customHeight="1" spans="1:4">
      <c r="A31" s="6" t="s">
        <v>5</v>
      </c>
      <c r="B31" s="6" t="str">
        <f>"11216"</f>
        <v>11216</v>
      </c>
      <c r="C31" s="13">
        <v>78.1</v>
      </c>
      <c r="D31" s="8"/>
    </row>
    <row r="32" s="2" customFormat="1" ht="17" customHeight="1" spans="1:4">
      <c r="A32" s="6" t="s">
        <v>5</v>
      </c>
      <c r="B32" s="6" t="str">
        <f>"11127"</f>
        <v>11127</v>
      </c>
      <c r="C32" s="13">
        <v>77.6</v>
      </c>
      <c r="D32" s="8"/>
    </row>
    <row r="33" s="2" customFormat="1" ht="17" customHeight="1" spans="1:4">
      <c r="A33" s="6" t="s">
        <v>5</v>
      </c>
      <c r="B33" s="6" t="str">
        <f>"11622"</f>
        <v>11622</v>
      </c>
      <c r="C33" s="13">
        <v>77.5</v>
      </c>
      <c r="D33" s="8"/>
    </row>
    <row r="34" s="2" customFormat="1" ht="17" customHeight="1" spans="1:4">
      <c r="A34" s="6" t="s">
        <v>5</v>
      </c>
      <c r="B34" s="6" t="str">
        <f>"11803"</f>
        <v>11803</v>
      </c>
      <c r="C34" s="13">
        <v>77.1</v>
      </c>
      <c r="D34" s="8"/>
    </row>
    <row r="35" s="2" customFormat="1" ht="17" customHeight="1" spans="1:4">
      <c r="A35" s="6" t="s">
        <v>5</v>
      </c>
      <c r="B35" s="6" t="str">
        <f>"11209"</f>
        <v>11209</v>
      </c>
      <c r="C35" s="13">
        <v>76.9</v>
      </c>
      <c r="D35" s="8"/>
    </row>
    <row r="36" s="2" customFormat="1" ht="17" customHeight="1" spans="1:4">
      <c r="A36" s="6" t="s">
        <v>5</v>
      </c>
      <c r="B36" s="6" t="str">
        <f>"11807"</f>
        <v>11807</v>
      </c>
      <c r="C36" s="13">
        <v>76.8</v>
      </c>
      <c r="D36" s="8"/>
    </row>
    <row r="37" s="2" customFormat="1" ht="17" customHeight="1" spans="1:4">
      <c r="A37" s="6" t="s">
        <v>5</v>
      </c>
      <c r="B37" s="6" t="str">
        <f>"11708"</f>
        <v>11708</v>
      </c>
      <c r="C37" s="13">
        <v>76.5</v>
      </c>
      <c r="D37" s="8"/>
    </row>
    <row r="38" s="2" customFormat="1" ht="17" customHeight="1" spans="1:4">
      <c r="A38" s="6" t="s">
        <v>5</v>
      </c>
      <c r="B38" s="6" t="str">
        <f>"10925"</f>
        <v>10925</v>
      </c>
      <c r="C38" s="13">
        <v>76.3</v>
      </c>
      <c r="D38" s="8"/>
    </row>
    <row r="39" s="2" customFormat="1" ht="17" customHeight="1" spans="1:4">
      <c r="A39" s="6" t="s">
        <v>5</v>
      </c>
      <c r="B39" s="6" t="str">
        <f>"10912"</f>
        <v>10912</v>
      </c>
      <c r="C39" s="13">
        <v>76.2</v>
      </c>
      <c r="D39" s="8"/>
    </row>
    <row r="40" s="2" customFormat="1" ht="17" customHeight="1" spans="1:4">
      <c r="A40" s="6" t="s">
        <v>5</v>
      </c>
      <c r="B40" s="6" t="str">
        <f>"11027"</f>
        <v>11027</v>
      </c>
      <c r="C40" s="13">
        <v>75.9</v>
      </c>
      <c r="D40" s="8"/>
    </row>
    <row r="41" s="2" customFormat="1" ht="17" customHeight="1" spans="1:4">
      <c r="A41" s="6" t="s">
        <v>5</v>
      </c>
      <c r="B41" s="6" t="str">
        <f>"10910"</f>
        <v>10910</v>
      </c>
      <c r="C41" s="13">
        <v>75.1</v>
      </c>
      <c r="D41" s="8"/>
    </row>
    <row r="42" s="2" customFormat="1" ht="17" customHeight="1" spans="1:4">
      <c r="A42" s="6" t="s">
        <v>5</v>
      </c>
      <c r="B42" s="6" t="str">
        <f>"11007"</f>
        <v>11007</v>
      </c>
      <c r="C42" s="13">
        <v>74</v>
      </c>
      <c r="D42" s="8"/>
    </row>
    <row r="43" s="2" customFormat="1" ht="17" customHeight="1" spans="1:4">
      <c r="A43" s="6" t="s">
        <v>5</v>
      </c>
      <c r="B43" s="6" t="str">
        <f>"11701"</f>
        <v>11701</v>
      </c>
      <c r="C43" s="13">
        <v>73.9</v>
      </c>
      <c r="D43" s="8"/>
    </row>
    <row r="44" s="2" customFormat="1" ht="17" customHeight="1" spans="1:4">
      <c r="A44" s="6" t="s">
        <v>5</v>
      </c>
      <c r="B44" s="6" t="str">
        <f>"11223"</f>
        <v>11223</v>
      </c>
      <c r="C44" s="13">
        <v>73.5</v>
      </c>
      <c r="D44" s="8"/>
    </row>
    <row r="45" s="2" customFormat="1" ht="17" customHeight="1" spans="1:4">
      <c r="A45" s="6" t="s">
        <v>5</v>
      </c>
      <c r="B45" s="6" t="str">
        <f>"11522"</f>
        <v>11522</v>
      </c>
      <c r="C45" s="13">
        <v>73.5</v>
      </c>
      <c r="D45" s="8"/>
    </row>
    <row r="46" s="2" customFormat="1" ht="17" customHeight="1" spans="1:4">
      <c r="A46" s="6" t="s">
        <v>5</v>
      </c>
      <c r="B46" s="6" t="str">
        <f>"11429"</f>
        <v>11429</v>
      </c>
      <c r="C46" s="13">
        <v>73.2</v>
      </c>
      <c r="D46" s="8"/>
    </row>
    <row r="47" s="2" customFormat="1" ht="17" customHeight="1" spans="1:4">
      <c r="A47" s="6" t="s">
        <v>5</v>
      </c>
      <c r="B47" s="6" t="str">
        <f>"11101"</f>
        <v>11101</v>
      </c>
      <c r="C47" s="13">
        <v>73</v>
      </c>
      <c r="D47" s="8"/>
    </row>
    <row r="48" s="2" customFormat="1" ht="17" customHeight="1" spans="1:4">
      <c r="A48" s="6" t="s">
        <v>5</v>
      </c>
      <c r="B48" s="6" t="str">
        <f>"11822"</f>
        <v>11822</v>
      </c>
      <c r="C48" s="13">
        <v>73</v>
      </c>
      <c r="D48" s="8"/>
    </row>
    <row r="49" s="2" customFormat="1" ht="17" customHeight="1" spans="1:4">
      <c r="A49" s="6" t="s">
        <v>5</v>
      </c>
      <c r="B49" s="6" t="str">
        <f>"11224"</f>
        <v>11224</v>
      </c>
      <c r="C49" s="13">
        <v>72.8</v>
      </c>
      <c r="D49" s="8"/>
    </row>
    <row r="50" s="2" customFormat="1" ht="17" customHeight="1" spans="1:4">
      <c r="A50" s="6" t="s">
        <v>5</v>
      </c>
      <c r="B50" s="6" t="str">
        <f>"11225"</f>
        <v>11225</v>
      </c>
      <c r="C50" s="13">
        <v>72.8</v>
      </c>
      <c r="D50" s="8"/>
    </row>
    <row r="51" s="2" customFormat="1" ht="17" customHeight="1" spans="1:4">
      <c r="A51" s="6" t="s">
        <v>5</v>
      </c>
      <c r="B51" s="6" t="str">
        <f>"11826"</f>
        <v>11826</v>
      </c>
      <c r="C51" s="13">
        <v>72.7</v>
      </c>
      <c r="D51" s="8"/>
    </row>
    <row r="52" s="2" customFormat="1" ht="17" customHeight="1" spans="1:4">
      <c r="A52" s="6" t="s">
        <v>5</v>
      </c>
      <c r="B52" s="6" t="str">
        <f>"11018"</f>
        <v>11018</v>
      </c>
      <c r="C52" s="13">
        <v>72.4</v>
      </c>
      <c r="D52" s="8"/>
    </row>
    <row r="53" s="2" customFormat="1" ht="17" customHeight="1" spans="1:4">
      <c r="A53" s="6" t="s">
        <v>5</v>
      </c>
      <c r="B53" s="6" t="str">
        <f>"11327"</f>
        <v>11327</v>
      </c>
      <c r="C53" s="13">
        <v>72.2</v>
      </c>
      <c r="D53" s="8"/>
    </row>
    <row r="54" s="2" customFormat="1" ht="17" customHeight="1" spans="1:4">
      <c r="A54" s="8" t="s">
        <v>5</v>
      </c>
      <c r="B54" s="8" t="str">
        <f>"11615"</f>
        <v>11615</v>
      </c>
      <c r="C54" s="14">
        <v>72</v>
      </c>
      <c r="D54" s="8"/>
    </row>
    <row r="55" s="2" customFormat="1" ht="17" customHeight="1" spans="1:4">
      <c r="A55" s="8" t="s">
        <v>5</v>
      </c>
      <c r="B55" s="8" t="str">
        <f>"11804"</f>
        <v>11804</v>
      </c>
      <c r="C55" s="14">
        <v>72</v>
      </c>
      <c r="D55" s="8"/>
    </row>
    <row r="56" s="2" customFormat="1" ht="17" customHeight="1" spans="1:4">
      <c r="A56" s="8" t="s">
        <v>5</v>
      </c>
      <c r="B56" s="8" t="str">
        <f>"11528"</f>
        <v>11528</v>
      </c>
      <c r="C56" s="14">
        <v>71.9</v>
      </c>
      <c r="D56" s="8"/>
    </row>
    <row r="57" s="2" customFormat="1" ht="17" customHeight="1" spans="1:4">
      <c r="A57" s="8" t="s">
        <v>5</v>
      </c>
      <c r="B57" s="8" t="str">
        <f>"11608"</f>
        <v>11608</v>
      </c>
      <c r="C57" s="14">
        <v>71.6</v>
      </c>
      <c r="D57" s="8"/>
    </row>
    <row r="58" s="2" customFormat="1" ht="17" customHeight="1" spans="1:4">
      <c r="A58" s="8" t="s">
        <v>5</v>
      </c>
      <c r="B58" s="8" t="str">
        <f>"11214"</f>
        <v>11214</v>
      </c>
      <c r="C58" s="14">
        <v>71.5</v>
      </c>
      <c r="D58" s="8"/>
    </row>
    <row r="59" s="2" customFormat="1" ht="17" customHeight="1" spans="1:4">
      <c r="A59" s="8" t="s">
        <v>5</v>
      </c>
      <c r="B59" s="8" t="str">
        <f>"11703"</f>
        <v>11703</v>
      </c>
      <c r="C59" s="14">
        <v>71.2</v>
      </c>
      <c r="D59" s="8"/>
    </row>
    <row r="60" s="2" customFormat="1" ht="17" customHeight="1" spans="1:4">
      <c r="A60" s="8" t="s">
        <v>5</v>
      </c>
      <c r="B60" s="8" t="str">
        <f>"11213"</f>
        <v>11213</v>
      </c>
      <c r="C60" s="14">
        <v>71.1</v>
      </c>
      <c r="D60" s="8"/>
    </row>
    <row r="61" s="2" customFormat="1" ht="17" customHeight="1" spans="1:4">
      <c r="A61" s="6" t="s">
        <v>6</v>
      </c>
      <c r="B61" s="6" t="str">
        <f>"12307"</f>
        <v>12307</v>
      </c>
      <c r="C61" s="13">
        <v>84.2</v>
      </c>
      <c r="D61" s="8"/>
    </row>
    <row r="62" s="2" customFormat="1" ht="17" customHeight="1" spans="1:4">
      <c r="A62" s="6" t="s">
        <v>6</v>
      </c>
      <c r="B62" s="6" t="str">
        <f>"12328"</f>
        <v>12328</v>
      </c>
      <c r="C62" s="13">
        <v>81.6</v>
      </c>
      <c r="D62" s="8"/>
    </row>
    <row r="63" s="2" customFormat="1" ht="17" customHeight="1" spans="1:4">
      <c r="A63" s="6" t="s">
        <v>6</v>
      </c>
      <c r="B63" s="6" t="str">
        <f>"12916"</f>
        <v>12916</v>
      </c>
      <c r="C63" s="13">
        <v>80.5</v>
      </c>
      <c r="D63" s="8"/>
    </row>
    <row r="64" s="2" customFormat="1" ht="17" customHeight="1" spans="1:4">
      <c r="A64" s="6" t="s">
        <v>6</v>
      </c>
      <c r="B64" s="6" t="str">
        <f>"12517"</f>
        <v>12517</v>
      </c>
      <c r="C64" s="13">
        <v>80.1</v>
      </c>
      <c r="D64" s="8"/>
    </row>
    <row r="65" s="2" customFormat="1" ht="17" customHeight="1" spans="1:4">
      <c r="A65" s="6" t="s">
        <v>6</v>
      </c>
      <c r="B65" s="6" t="str">
        <f>"12626"</f>
        <v>12626</v>
      </c>
      <c r="C65" s="13">
        <v>80</v>
      </c>
      <c r="D65" s="8"/>
    </row>
    <row r="66" s="2" customFormat="1" ht="17" customHeight="1" spans="1:4">
      <c r="A66" s="6" t="s">
        <v>6</v>
      </c>
      <c r="B66" s="6" t="str">
        <f>"12719"</f>
        <v>12719</v>
      </c>
      <c r="C66" s="13">
        <v>79.9</v>
      </c>
      <c r="D66" s="8"/>
    </row>
    <row r="67" s="2" customFormat="1" ht="17" customHeight="1" spans="1:4">
      <c r="A67" s="6" t="s">
        <v>6</v>
      </c>
      <c r="B67" s="6" t="str">
        <f>"12207"</f>
        <v>12207</v>
      </c>
      <c r="C67" s="13">
        <v>79.3</v>
      </c>
      <c r="D67" s="8"/>
    </row>
    <row r="68" s="2" customFormat="1" ht="17" customHeight="1" spans="1:4">
      <c r="A68" s="6" t="s">
        <v>6</v>
      </c>
      <c r="B68" s="6" t="str">
        <f>"12019"</f>
        <v>12019</v>
      </c>
      <c r="C68" s="13">
        <v>78.1</v>
      </c>
      <c r="D68" s="8"/>
    </row>
    <row r="69" s="2" customFormat="1" ht="17" customHeight="1" spans="1:4">
      <c r="A69" s="6" t="s">
        <v>6</v>
      </c>
      <c r="B69" s="6" t="str">
        <f>"12716"</f>
        <v>12716</v>
      </c>
      <c r="C69" s="13">
        <v>77.3</v>
      </c>
      <c r="D69" s="8"/>
    </row>
    <row r="70" s="2" customFormat="1" ht="17" customHeight="1" spans="1:4">
      <c r="A70" s="6" t="s">
        <v>6</v>
      </c>
      <c r="B70" s="6" t="str">
        <f>"12924"</f>
        <v>12924</v>
      </c>
      <c r="C70" s="13">
        <v>77.3</v>
      </c>
      <c r="D70" s="8"/>
    </row>
    <row r="71" s="2" customFormat="1" ht="17" customHeight="1" spans="1:4">
      <c r="A71" s="6" t="s">
        <v>6</v>
      </c>
      <c r="B71" s="6" t="str">
        <f>"12821"</f>
        <v>12821</v>
      </c>
      <c r="C71" s="13">
        <v>77.2</v>
      </c>
      <c r="D71" s="8"/>
    </row>
    <row r="72" s="2" customFormat="1" ht="17" customHeight="1" spans="1:4">
      <c r="A72" s="6" t="s">
        <v>6</v>
      </c>
      <c r="B72" s="6" t="str">
        <f>"12527"</f>
        <v>12527</v>
      </c>
      <c r="C72" s="13">
        <v>76.2</v>
      </c>
      <c r="D72" s="8"/>
    </row>
    <row r="73" s="2" customFormat="1" ht="17" customHeight="1" spans="1:4">
      <c r="A73" s="6" t="s">
        <v>6</v>
      </c>
      <c r="B73" s="6" t="str">
        <f>"12530"</f>
        <v>12530</v>
      </c>
      <c r="C73" s="13">
        <v>75.6</v>
      </c>
      <c r="D73" s="8"/>
    </row>
    <row r="74" s="2" customFormat="1" ht="17" customHeight="1" spans="1:4">
      <c r="A74" s="6" t="s">
        <v>6</v>
      </c>
      <c r="B74" s="6" t="str">
        <f>"12404"</f>
        <v>12404</v>
      </c>
      <c r="C74" s="13">
        <v>75.4</v>
      </c>
      <c r="D74" s="8"/>
    </row>
    <row r="75" s="2" customFormat="1" ht="17" customHeight="1" spans="1:4">
      <c r="A75" s="6" t="s">
        <v>6</v>
      </c>
      <c r="B75" s="6" t="str">
        <f>"12011"</f>
        <v>12011</v>
      </c>
      <c r="C75" s="13">
        <v>75.1</v>
      </c>
      <c r="D75" s="8"/>
    </row>
    <row r="76" s="2" customFormat="1" ht="17" customHeight="1" spans="1:4">
      <c r="A76" s="6" t="s">
        <v>6</v>
      </c>
      <c r="B76" s="6" t="str">
        <f>"12912"</f>
        <v>12912</v>
      </c>
      <c r="C76" s="13">
        <v>74.4</v>
      </c>
      <c r="D76" s="8"/>
    </row>
    <row r="77" s="2" customFormat="1" ht="17" customHeight="1" spans="1:4">
      <c r="A77" s="6" t="s">
        <v>6</v>
      </c>
      <c r="B77" s="6" t="str">
        <f>"12219"</f>
        <v>12219</v>
      </c>
      <c r="C77" s="13">
        <v>74.2</v>
      </c>
      <c r="D77" s="8"/>
    </row>
    <row r="78" s="2" customFormat="1" ht="17" customHeight="1" spans="1:4">
      <c r="A78" s="6" t="s">
        <v>6</v>
      </c>
      <c r="B78" s="6" t="str">
        <f>"12115"</f>
        <v>12115</v>
      </c>
      <c r="C78" s="13">
        <v>74</v>
      </c>
      <c r="D78" s="8"/>
    </row>
    <row r="79" s="2" customFormat="1" ht="17" customHeight="1" spans="1:4">
      <c r="A79" s="6" t="s">
        <v>6</v>
      </c>
      <c r="B79" s="6" t="str">
        <f>"12508"</f>
        <v>12508</v>
      </c>
      <c r="C79" s="13">
        <v>74</v>
      </c>
      <c r="D79" s="8"/>
    </row>
    <row r="80" s="2" customFormat="1" ht="17" customHeight="1" spans="1:4">
      <c r="A80" s="6" t="s">
        <v>6</v>
      </c>
      <c r="B80" s="6" t="str">
        <f>"12609"</f>
        <v>12609</v>
      </c>
      <c r="C80" s="13">
        <v>74</v>
      </c>
      <c r="D80" s="8"/>
    </row>
    <row r="81" s="2" customFormat="1" ht="17" customHeight="1" spans="1:4">
      <c r="A81" s="6" t="s">
        <v>6</v>
      </c>
      <c r="B81" s="6" t="str">
        <f>"12217"</f>
        <v>12217</v>
      </c>
      <c r="C81" s="13">
        <v>73.9</v>
      </c>
      <c r="D81" s="8"/>
    </row>
    <row r="82" s="2" customFormat="1" ht="17" customHeight="1" spans="1:4">
      <c r="A82" s="6" t="s">
        <v>6</v>
      </c>
      <c r="B82" s="6" t="str">
        <f>"12427"</f>
        <v>12427</v>
      </c>
      <c r="C82" s="13">
        <v>73.7</v>
      </c>
      <c r="D82" s="8"/>
    </row>
    <row r="83" s="2" customFormat="1" ht="17" customHeight="1" spans="1:4">
      <c r="A83" s="6" t="s">
        <v>6</v>
      </c>
      <c r="B83" s="6" t="str">
        <f>"12106"</f>
        <v>12106</v>
      </c>
      <c r="C83" s="13">
        <v>73.5</v>
      </c>
      <c r="D83" s="8"/>
    </row>
    <row r="84" s="2" customFormat="1" ht="17" customHeight="1" spans="1:4">
      <c r="A84" s="6" t="s">
        <v>6</v>
      </c>
      <c r="B84" s="6" t="str">
        <f>"12911"</f>
        <v>12911</v>
      </c>
      <c r="C84" s="13">
        <v>73.3</v>
      </c>
      <c r="D84" s="8"/>
    </row>
    <row r="85" s="2" customFormat="1" ht="17" customHeight="1" spans="1:4">
      <c r="A85" s="6" t="s">
        <v>6</v>
      </c>
      <c r="B85" s="6" t="str">
        <f>"12414"</f>
        <v>12414</v>
      </c>
      <c r="C85" s="13">
        <v>73.2</v>
      </c>
      <c r="D85" s="8"/>
    </row>
    <row r="86" s="2" customFormat="1" ht="17" customHeight="1" spans="1:4">
      <c r="A86" s="6" t="s">
        <v>6</v>
      </c>
      <c r="B86" s="6" t="str">
        <f>"12929"</f>
        <v>12929</v>
      </c>
      <c r="C86" s="13">
        <v>73.2</v>
      </c>
      <c r="D86" s="8"/>
    </row>
    <row r="87" s="2" customFormat="1" ht="17" customHeight="1" spans="1:4">
      <c r="A87" s="6" t="s">
        <v>6</v>
      </c>
      <c r="B87" s="6" t="str">
        <f>"12823"</f>
        <v>12823</v>
      </c>
      <c r="C87" s="13">
        <v>73</v>
      </c>
      <c r="D87" s="8"/>
    </row>
    <row r="88" s="2" customFormat="1" ht="17" customHeight="1" spans="1:4">
      <c r="A88" s="6" t="s">
        <v>6</v>
      </c>
      <c r="B88" s="6" t="str">
        <f>"12908"</f>
        <v>12908</v>
      </c>
      <c r="C88" s="13">
        <v>72.9</v>
      </c>
      <c r="D88" s="8"/>
    </row>
    <row r="89" s="2" customFormat="1" ht="17" customHeight="1" spans="1:4">
      <c r="A89" s="8" t="s">
        <v>6</v>
      </c>
      <c r="B89" s="8" t="str">
        <f>"12510"</f>
        <v>12510</v>
      </c>
      <c r="C89" s="14">
        <v>72.5</v>
      </c>
      <c r="D89" s="8"/>
    </row>
    <row r="90" s="2" customFormat="1" ht="17" customHeight="1" spans="1:4">
      <c r="A90" s="8" t="s">
        <v>6</v>
      </c>
      <c r="B90" s="8" t="str">
        <f>"12114"</f>
        <v>12114</v>
      </c>
      <c r="C90" s="14">
        <v>72.4</v>
      </c>
      <c r="D90" s="8"/>
    </row>
    <row r="91" s="2" customFormat="1" ht="17" customHeight="1" spans="1:4">
      <c r="A91" s="8" t="s">
        <v>6</v>
      </c>
      <c r="B91" s="8" t="str">
        <f>"12023"</f>
        <v>12023</v>
      </c>
      <c r="C91" s="14">
        <v>72.3</v>
      </c>
      <c r="D91" s="8"/>
    </row>
    <row r="92" s="2" customFormat="1" ht="17" customHeight="1" spans="1:4">
      <c r="A92" s="8" t="s">
        <v>6</v>
      </c>
      <c r="B92" s="8" t="str">
        <f>"12616"</f>
        <v>12616</v>
      </c>
      <c r="C92" s="14">
        <v>72.3</v>
      </c>
      <c r="D92" s="8"/>
    </row>
    <row r="93" s="2" customFormat="1" ht="17" customHeight="1" spans="1:4">
      <c r="A93" s="8" t="s">
        <v>6</v>
      </c>
      <c r="B93" s="8" t="str">
        <f>"12806"</f>
        <v>12806</v>
      </c>
      <c r="C93" s="14">
        <v>72</v>
      </c>
      <c r="D93" s="8"/>
    </row>
    <row r="94" s="2" customFormat="1" ht="17" customHeight="1" spans="1:4">
      <c r="A94" s="8" t="s">
        <v>6</v>
      </c>
      <c r="B94" s="8" t="str">
        <f>"12817"</f>
        <v>12817</v>
      </c>
      <c r="C94" s="14">
        <v>72</v>
      </c>
      <c r="D94" s="8"/>
    </row>
    <row r="95" s="2" customFormat="1" ht="17" customHeight="1" spans="1:4">
      <c r="A95" s="6" t="s">
        <v>7</v>
      </c>
      <c r="B95" s="6" t="str">
        <f>"13513"</f>
        <v>13513</v>
      </c>
      <c r="C95" s="13">
        <v>80.5</v>
      </c>
      <c r="D95" s="8"/>
    </row>
    <row r="96" s="2" customFormat="1" ht="17" customHeight="1" spans="1:4">
      <c r="A96" s="6" t="s">
        <v>7</v>
      </c>
      <c r="B96" s="6" t="str">
        <f>"13011"</f>
        <v>13011</v>
      </c>
      <c r="C96" s="13">
        <v>80.3</v>
      </c>
      <c r="D96" s="8"/>
    </row>
    <row r="97" s="2" customFormat="1" ht="17" customHeight="1" spans="1:4">
      <c r="A97" s="6" t="s">
        <v>7</v>
      </c>
      <c r="B97" s="6" t="str">
        <f>"13630"</f>
        <v>13630</v>
      </c>
      <c r="C97" s="13">
        <v>78.3</v>
      </c>
      <c r="D97" s="8"/>
    </row>
    <row r="98" s="2" customFormat="1" ht="17" customHeight="1" spans="1:4">
      <c r="A98" s="6" t="s">
        <v>7</v>
      </c>
      <c r="B98" s="6" t="str">
        <f>"13626"</f>
        <v>13626</v>
      </c>
      <c r="C98" s="13">
        <v>77.9</v>
      </c>
      <c r="D98" s="8"/>
    </row>
    <row r="99" s="2" customFormat="1" ht="17" customHeight="1" spans="1:4">
      <c r="A99" s="6" t="s">
        <v>7</v>
      </c>
      <c r="B99" s="6" t="str">
        <f>"13707"</f>
        <v>13707</v>
      </c>
      <c r="C99" s="13">
        <v>77.7</v>
      </c>
      <c r="D99" s="8"/>
    </row>
    <row r="100" s="2" customFormat="1" ht="17" customHeight="1" spans="1:4">
      <c r="A100" s="6" t="s">
        <v>7</v>
      </c>
      <c r="B100" s="6" t="str">
        <f>"13624"</f>
        <v>13624</v>
      </c>
      <c r="C100" s="13">
        <v>77.4</v>
      </c>
      <c r="D100" s="8"/>
    </row>
    <row r="101" s="2" customFormat="1" ht="17" customHeight="1" spans="1:4">
      <c r="A101" s="6" t="s">
        <v>7</v>
      </c>
      <c r="B101" s="6" t="str">
        <f>"13429"</f>
        <v>13429</v>
      </c>
      <c r="C101" s="13">
        <v>75.9</v>
      </c>
      <c r="D101" s="8"/>
    </row>
    <row r="102" s="2" customFormat="1" ht="17" customHeight="1" spans="1:4">
      <c r="A102" s="6" t="s">
        <v>7</v>
      </c>
      <c r="B102" s="6" t="str">
        <f>"13622"</f>
        <v>13622</v>
      </c>
      <c r="C102" s="13">
        <v>75.8</v>
      </c>
      <c r="D102" s="8"/>
    </row>
    <row r="103" s="2" customFormat="1" ht="17" customHeight="1" spans="1:4">
      <c r="A103" s="6" t="s">
        <v>7</v>
      </c>
      <c r="B103" s="6" t="str">
        <f>"13527"</f>
        <v>13527</v>
      </c>
      <c r="C103" s="13">
        <v>75.6</v>
      </c>
      <c r="D103" s="8"/>
    </row>
    <row r="104" s="2" customFormat="1" ht="17" customHeight="1" spans="1:4">
      <c r="A104" s="6" t="s">
        <v>7</v>
      </c>
      <c r="B104" s="6" t="str">
        <f>"13621"</f>
        <v>13621</v>
      </c>
      <c r="C104" s="13">
        <v>75.2</v>
      </c>
      <c r="D104" s="8"/>
    </row>
    <row r="105" s="2" customFormat="1" ht="17" customHeight="1" spans="1:4">
      <c r="A105" s="6" t="s">
        <v>7</v>
      </c>
      <c r="B105" s="6" t="str">
        <f>"13826"</f>
        <v>13826</v>
      </c>
      <c r="C105" s="13">
        <v>74.3</v>
      </c>
      <c r="D105" s="8"/>
    </row>
    <row r="106" s="2" customFormat="1" ht="17" customHeight="1" spans="1:4">
      <c r="A106" s="6" t="s">
        <v>7</v>
      </c>
      <c r="B106" s="6" t="str">
        <f>"13321"</f>
        <v>13321</v>
      </c>
      <c r="C106" s="13">
        <v>74.1</v>
      </c>
      <c r="D106" s="8"/>
    </row>
    <row r="107" s="2" customFormat="1" ht="17" customHeight="1" spans="1:4">
      <c r="A107" s="6" t="s">
        <v>7</v>
      </c>
      <c r="B107" s="6" t="str">
        <f>"13010"</f>
        <v>13010</v>
      </c>
      <c r="C107" s="13">
        <v>73.6</v>
      </c>
      <c r="D107" s="8"/>
    </row>
    <row r="108" s="2" customFormat="1" ht="17" customHeight="1" spans="1:4">
      <c r="A108" s="6" t="s">
        <v>7</v>
      </c>
      <c r="B108" s="6" t="str">
        <f>"13526"</f>
        <v>13526</v>
      </c>
      <c r="C108" s="13">
        <v>73.5</v>
      </c>
      <c r="D108" s="8"/>
    </row>
    <row r="109" s="2" customFormat="1" ht="17" customHeight="1" spans="1:4">
      <c r="A109" s="6" t="s">
        <v>7</v>
      </c>
      <c r="B109" s="6" t="str">
        <f>"13907"</f>
        <v>13907</v>
      </c>
      <c r="C109" s="13">
        <v>73.2</v>
      </c>
      <c r="D109" s="8"/>
    </row>
    <row r="110" s="2" customFormat="1" ht="17" customHeight="1" spans="1:4">
      <c r="A110" s="6" t="s">
        <v>7</v>
      </c>
      <c r="B110" s="6" t="str">
        <f>"13509"</f>
        <v>13509</v>
      </c>
      <c r="C110" s="13">
        <v>72.1</v>
      </c>
      <c r="D110" s="8"/>
    </row>
    <row r="111" s="2" customFormat="1" ht="17" customHeight="1" spans="1:4">
      <c r="A111" s="6" t="s">
        <v>7</v>
      </c>
      <c r="B111" s="6" t="str">
        <f>"13520"</f>
        <v>13520</v>
      </c>
      <c r="C111" s="13">
        <v>71.7</v>
      </c>
      <c r="D111" s="8"/>
    </row>
    <row r="112" s="2" customFormat="1" ht="17" customHeight="1" spans="1:4">
      <c r="A112" s="6" t="s">
        <v>7</v>
      </c>
      <c r="B112" s="6" t="str">
        <f>"13016"</f>
        <v>13016</v>
      </c>
      <c r="C112" s="13">
        <v>71.6</v>
      </c>
      <c r="D112" s="8"/>
    </row>
    <row r="113" s="2" customFormat="1" ht="17" customHeight="1" spans="1:4">
      <c r="A113" s="6" t="s">
        <v>7</v>
      </c>
      <c r="B113" s="6" t="str">
        <f>"13610"</f>
        <v>13610</v>
      </c>
      <c r="C113" s="13">
        <v>71.6</v>
      </c>
      <c r="D113" s="8"/>
    </row>
    <row r="114" s="2" customFormat="1" ht="17" customHeight="1" spans="1:4">
      <c r="A114" s="6" t="s">
        <v>7</v>
      </c>
      <c r="B114" s="6" t="str">
        <f>"13018"</f>
        <v>13018</v>
      </c>
      <c r="C114" s="13">
        <v>71.2</v>
      </c>
      <c r="D114" s="8"/>
    </row>
    <row r="115" s="2" customFormat="1" ht="17" customHeight="1" spans="1:4">
      <c r="A115" s="6" t="s">
        <v>7</v>
      </c>
      <c r="B115" s="6" t="str">
        <f>"13605"</f>
        <v>13605</v>
      </c>
      <c r="C115" s="13">
        <v>71.2</v>
      </c>
      <c r="D115" s="8"/>
    </row>
    <row r="116" s="2" customFormat="1" ht="17" customHeight="1" spans="1:4">
      <c r="A116" s="6" t="s">
        <v>7</v>
      </c>
      <c r="B116" s="6" t="str">
        <f>"13423"</f>
        <v>13423</v>
      </c>
      <c r="C116" s="13">
        <v>71.1</v>
      </c>
      <c r="D116" s="8"/>
    </row>
    <row r="117" s="2" customFormat="1" ht="17" customHeight="1" spans="1:4">
      <c r="A117" s="8" t="s">
        <v>7</v>
      </c>
      <c r="B117" s="8" t="str">
        <f>"13023"</f>
        <v>13023</v>
      </c>
      <c r="C117" s="14">
        <v>71</v>
      </c>
      <c r="D117" s="8"/>
    </row>
    <row r="118" s="2" customFormat="1" ht="17" customHeight="1" spans="1:4">
      <c r="A118" s="8" t="s">
        <v>7</v>
      </c>
      <c r="B118" s="8" t="str">
        <f>"13025"</f>
        <v>13025</v>
      </c>
      <c r="C118" s="14">
        <v>71</v>
      </c>
      <c r="D118" s="8"/>
    </row>
    <row r="119" s="2" customFormat="1" ht="17" customHeight="1" spans="1:4">
      <c r="A119" s="8" t="s">
        <v>7</v>
      </c>
      <c r="B119" s="8" t="str">
        <f>"13128"</f>
        <v>13128</v>
      </c>
      <c r="C119" s="14">
        <v>70.9</v>
      </c>
      <c r="D119" s="8"/>
    </row>
    <row r="120" s="2" customFormat="1" ht="17" customHeight="1" spans="1:4">
      <c r="A120" s="8" t="s">
        <v>7</v>
      </c>
      <c r="B120" s="8" t="str">
        <f>"13724"</f>
        <v>13724</v>
      </c>
      <c r="C120" s="14">
        <v>70.8</v>
      </c>
      <c r="D120" s="8"/>
    </row>
    <row r="121" s="2" customFormat="1" ht="17" customHeight="1" spans="1:4">
      <c r="A121" s="8" t="s">
        <v>7</v>
      </c>
      <c r="B121" s="8" t="str">
        <f>"13803"</f>
        <v>13803</v>
      </c>
      <c r="C121" s="14">
        <v>70.8</v>
      </c>
      <c r="D121" s="8"/>
    </row>
    <row r="122" s="2" customFormat="1" ht="17" customHeight="1" spans="1:4">
      <c r="A122" s="8" t="s">
        <v>7</v>
      </c>
      <c r="B122" s="8" t="str">
        <f>"13024"</f>
        <v>13024</v>
      </c>
      <c r="C122" s="14">
        <v>70.5</v>
      </c>
      <c r="D122" s="8"/>
    </row>
    <row r="123" ht="17" customHeight="1" spans="1:4">
      <c r="A123" s="8" t="s">
        <v>7</v>
      </c>
      <c r="B123" s="8" t="str">
        <f>"13420"</f>
        <v>13420</v>
      </c>
      <c r="C123" s="14">
        <v>70.1</v>
      </c>
      <c r="D123" s="8"/>
    </row>
  </sheetData>
  <autoFilter ref="A1:D123">
    <extLst/>
  </autoFilter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0"/>
  <sheetViews>
    <sheetView topLeftCell="A341" workbookViewId="0">
      <selection activeCell="A2" sqref="$A2:$XFD360"/>
    </sheetView>
  </sheetViews>
  <sheetFormatPr defaultColWidth="8.725" defaultRowHeight="18" customHeight="1" outlineLevelCol="3"/>
  <cols>
    <col min="1" max="1" width="28.25" style="2" customWidth="1"/>
    <col min="2" max="2" width="18.375" style="2" customWidth="1"/>
    <col min="3" max="3" width="18.375" style="3" customWidth="1"/>
    <col min="4" max="4" width="18.375" style="2" customWidth="1"/>
    <col min="5" max="21" width="9" style="2"/>
    <col min="22" max="16384" width="8.725" style="2"/>
  </cols>
  <sheetData>
    <row r="1" s="1" customFormat="1" ht="17" customHeight="1" spans="1:4">
      <c r="A1" s="4" t="s">
        <v>0</v>
      </c>
      <c r="B1" s="5" t="s">
        <v>1</v>
      </c>
      <c r="C1" s="5" t="s">
        <v>2</v>
      </c>
      <c r="D1" s="4" t="s">
        <v>3</v>
      </c>
    </row>
    <row r="2" s="2" customFormat="1" ht="17" customHeight="1" spans="1:4">
      <c r="A2" s="6" t="s">
        <v>8</v>
      </c>
      <c r="B2" s="6" t="str">
        <f>"20101"</f>
        <v>20101</v>
      </c>
      <c r="C2" s="7">
        <v>93.6</v>
      </c>
      <c r="D2" s="8"/>
    </row>
    <row r="3" s="2" customFormat="1" ht="17" customHeight="1" spans="1:4">
      <c r="A3" s="6" t="s">
        <v>8</v>
      </c>
      <c r="B3" s="6" t="str">
        <f>"20524"</f>
        <v>20524</v>
      </c>
      <c r="C3" s="7">
        <v>91.9</v>
      </c>
      <c r="D3" s="8"/>
    </row>
    <row r="4" s="2" customFormat="1" ht="17" customHeight="1" spans="1:4">
      <c r="A4" s="6" t="s">
        <v>8</v>
      </c>
      <c r="B4" s="6" t="str">
        <f>"20330"</f>
        <v>20330</v>
      </c>
      <c r="C4" s="7">
        <v>91</v>
      </c>
      <c r="D4" s="8"/>
    </row>
    <row r="5" s="2" customFormat="1" ht="17" customHeight="1" spans="1:4">
      <c r="A5" s="6" t="s">
        <v>8</v>
      </c>
      <c r="B5" s="6" t="str">
        <f>"20227"</f>
        <v>20227</v>
      </c>
      <c r="C5" s="7">
        <v>89.3</v>
      </c>
      <c r="D5" s="8"/>
    </row>
    <row r="6" s="2" customFormat="1" ht="17" customHeight="1" spans="1:4">
      <c r="A6" s="6" t="s">
        <v>8</v>
      </c>
      <c r="B6" s="6" t="str">
        <f>"20606"</f>
        <v>20606</v>
      </c>
      <c r="C6" s="7">
        <v>89.3</v>
      </c>
      <c r="D6" s="8"/>
    </row>
    <row r="7" s="2" customFormat="1" ht="17" customHeight="1" spans="1:4">
      <c r="A7" s="6" t="s">
        <v>8</v>
      </c>
      <c r="B7" s="6" t="str">
        <f>"20204"</f>
        <v>20204</v>
      </c>
      <c r="C7" s="7">
        <v>87.9</v>
      </c>
      <c r="D7" s="8"/>
    </row>
    <row r="8" s="2" customFormat="1" ht="17" customHeight="1" spans="1:4">
      <c r="A8" s="6" t="s">
        <v>8</v>
      </c>
      <c r="B8" s="6" t="str">
        <f>"20327"</f>
        <v>20327</v>
      </c>
      <c r="C8" s="7">
        <v>87.8</v>
      </c>
      <c r="D8" s="8"/>
    </row>
    <row r="9" s="2" customFormat="1" ht="17" customHeight="1" spans="1:4">
      <c r="A9" s="6" t="s">
        <v>8</v>
      </c>
      <c r="B9" s="6" t="str">
        <f>"20106"</f>
        <v>20106</v>
      </c>
      <c r="C9" s="7">
        <v>87.5</v>
      </c>
      <c r="D9" s="8"/>
    </row>
    <row r="10" s="2" customFormat="1" ht="17" customHeight="1" spans="1:4">
      <c r="A10" s="6" t="s">
        <v>8</v>
      </c>
      <c r="B10" s="6" t="str">
        <f>"20527"</f>
        <v>20527</v>
      </c>
      <c r="C10" s="7">
        <v>86.6</v>
      </c>
      <c r="D10" s="8"/>
    </row>
    <row r="11" s="2" customFormat="1" ht="17" customHeight="1" spans="1:4">
      <c r="A11" s="6" t="s">
        <v>8</v>
      </c>
      <c r="B11" s="6" t="str">
        <f>"20122"</f>
        <v>20122</v>
      </c>
      <c r="C11" s="7">
        <v>86.2</v>
      </c>
      <c r="D11" s="8"/>
    </row>
    <row r="12" s="2" customFormat="1" ht="17" customHeight="1" spans="1:4">
      <c r="A12" s="6" t="s">
        <v>8</v>
      </c>
      <c r="B12" s="6" t="str">
        <f>"20107"</f>
        <v>20107</v>
      </c>
      <c r="C12" s="7">
        <v>85.9</v>
      </c>
      <c r="D12" s="8"/>
    </row>
    <row r="13" s="2" customFormat="1" ht="17" customHeight="1" spans="1:4">
      <c r="A13" s="6" t="s">
        <v>8</v>
      </c>
      <c r="B13" s="6" t="str">
        <f>"20405"</f>
        <v>20405</v>
      </c>
      <c r="C13" s="7">
        <v>85.8</v>
      </c>
      <c r="D13" s="8"/>
    </row>
    <row r="14" s="2" customFormat="1" ht="17" customHeight="1" spans="1:4">
      <c r="A14" s="6" t="s">
        <v>8</v>
      </c>
      <c r="B14" s="6" t="str">
        <f>"20207"</f>
        <v>20207</v>
      </c>
      <c r="C14" s="7">
        <v>85.5</v>
      </c>
      <c r="D14" s="8"/>
    </row>
    <row r="15" s="2" customFormat="1" ht="17" customHeight="1" spans="1:4">
      <c r="A15" s="6" t="s">
        <v>8</v>
      </c>
      <c r="B15" s="6" t="str">
        <f>"20112"</f>
        <v>20112</v>
      </c>
      <c r="C15" s="7">
        <v>85.2</v>
      </c>
      <c r="D15" s="8"/>
    </row>
    <row r="16" s="2" customFormat="1" ht="17" customHeight="1" spans="1:4">
      <c r="A16" s="6" t="s">
        <v>8</v>
      </c>
      <c r="B16" s="6" t="str">
        <f>"20109"</f>
        <v>20109</v>
      </c>
      <c r="C16" s="7">
        <v>84.1</v>
      </c>
      <c r="D16" s="8"/>
    </row>
    <row r="17" s="2" customFormat="1" ht="17" customHeight="1" spans="1:4">
      <c r="A17" s="6" t="s">
        <v>8</v>
      </c>
      <c r="B17" s="6" t="str">
        <f>"20203"</f>
        <v>20203</v>
      </c>
      <c r="C17" s="7">
        <v>84</v>
      </c>
      <c r="D17" s="8"/>
    </row>
    <row r="18" s="2" customFormat="1" ht="17" customHeight="1" spans="1:4">
      <c r="A18" s="6" t="s">
        <v>8</v>
      </c>
      <c r="B18" s="6" t="str">
        <f>"20525"</f>
        <v>20525</v>
      </c>
      <c r="C18" s="7">
        <v>84</v>
      </c>
      <c r="D18" s="8"/>
    </row>
    <row r="19" s="2" customFormat="1" ht="17" customHeight="1" spans="1:4">
      <c r="A19" s="6" t="s">
        <v>8</v>
      </c>
      <c r="B19" s="6" t="str">
        <f>"20213"</f>
        <v>20213</v>
      </c>
      <c r="C19" s="7">
        <v>83.3</v>
      </c>
      <c r="D19" s="8"/>
    </row>
    <row r="20" s="2" customFormat="1" ht="17" customHeight="1" spans="1:4">
      <c r="A20" s="6" t="s">
        <v>8</v>
      </c>
      <c r="B20" s="6" t="str">
        <f>"20208"</f>
        <v>20208</v>
      </c>
      <c r="C20" s="7">
        <v>83.1</v>
      </c>
      <c r="D20" s="8"/>
    </row>
    <row r="21" s="2" customFormat="1" ht="17" customHeight="1" spans="1:4">
      <c r="A21" s="6" t="s">
        <v>8</v>
      </c>
      <c r="B21" s="6" t="str">
        <f>"20321"</f>
        <v>20321</v>
      </c>
      <c r="C21" s="7">
        <v>82.9</v>
      </c>
      <c r="D21" s="8"/>
    </row>
    <row r="22" s="2" customFormat="1" ht="17" customHeight="1" spans="1:4">
      <c r="A22" s="8" t="s">
        <v>8</v>
      </c>
      <c r="B22" s="8" t="str">
        <f>"20402"</f>
        <v>20402</v>
      </c>
      <c r="C22" s="9">
        <v>82.8</v>
      </c>
      <c r="D22" s="8"/>
    </row>
    <row r="23" s="2" customFormat="1" ht="17" customHeight="1" spans="1:4">
      <c r="A23" s="8" t="s">
        <v>8</v>
      </c>
      <c r="B23" s="8" t="str">
        <f>"20319"</f>
        <v>20319</v>
      </c>
      <c r="C23" s="9">
        <v>81.9</v>
      </c>
      <c r="D23" s="8"/>
    </row>
    <row r="24" s="2" customFormat="1" ht="17" customHeight="1" spans="1:4">
      <c r="A24" s="6" t="s">
        <v>9</v>
      </c>
      <c r="B24" s="6" t="str">
        <f>"20712"</f>
        <v>20712</v>
      </c>
      <c r="C24" s="7">
        <v>93</v>
      </c>
      <c r="D24" s="8"/>
    </row>
    <row r="25" s="2" customFormat="1" ht="17" customHeight="1" spans="1:4">
      <c r="A25" s="6" t="s">
        <v>9</v>
      </c>
      <c r="B25" s="6" t="str">
        <f>"20807"</f>
        <v>20807</v>
      </c>
      <c r="C25" s="7">
        <v>90.9</v>
      </c>
      <c r="D25" s="8"/>
    </row>
    <row r="26" s="2" customFormat="1" ht="17" customHeight="1" spans="1:4">
      <c r="A26" s="6" t="s">
        <v>9</v>
      </c>
      <c r="B26" s="6" t="str">
        <f>"20918"</f>
        <v>20918</v>
      </c>
      <c r="C26" s="7">
        <v>90.9</v>
      </c>
      <c r="D26" s="8"/>
    </row>
    <row r="27" s="2" customFormat="1" ht="17" customHeight="1" spans="1:4">
      <c r="A27" s="6" t="s">
        <v>9</v>
      </c>
      <c r="B27" s="6" t="str">
        <f>"20623"</f>
        <v>20623</v>
      </c>
      <c r="C27" s="7">
        <v>89.2</v>
      </c>
      <c r="D27" s="8"/>
    </row>
    <row r="28" s="2" customFormat="1" ht="17" customHeight="1" spans="1:4">
      <c r="A28" s="6" t="s">
        <v>9</v>
      </c>
      <c r="B28" s="6" t="str">
        <f>"20629"</f>
        <v>20629</v>
      </c>
      <c r="C28" s="7">
        <v>88.4</v>
      </c>
      <c r="D28" s="8"/>
    </row>
    <row r="29" s="2" customFormat="1" ht="17" customHeight="1" spans="1:4">
      <c r="A29" s="6" t="s">
        <v>9</v>
      </c>
      <c r="B29" s="6" t="str">
        <f>"20926"</f>
        <v>20926</v>
      </c>
      <c r="C29" s="7">
        <v>88.4</v>
      </c>
      <c r="D29" s="8"/>
    </row>
    <row r="30" s="2" customFormat="1" ht="17" customHeight="1" spans="1:4">
      <c r="A30" s="6" t="s">
        <v>9</v>
      </c>
      <c r="B30" s="6" t="str">
        <f>"20808"</f>
        <v>20808</v>
      </c>
      <c r="C30" s="7">
        <v>87.2</v>
      </c>
      <c r="D30" s="8"/>
    </row>
    <row r="31" s="2" customFormat="1" ht="17" customHeight="1" spans="1:4">
      <c r="A31" s="6" t="s">
        <v>9</v>
      </c>
      <c r="B31" s="6" t="str">
        <f>"20903"</f>
        <v>20903</v>
      </c>
      <c r="C31" s="7">
        <v>87.2</v>
      </c>
      <c r="D31" s="8"/>
    </row>
    <row r="32" s="2" customFormat="1" ht="17" customHeight="1" spans="1:4">
      <c r="A32" s="6" t="s">
        <v>9</v>
      </c>
      <c r="B32" s="6" t="str">
        <f>"21008"</f>
        <v>21008</v>
      </c>
      <c r="C32" s="7">
        <v>87</v>
      </c>
      <c r="D32" s="8"/>
    </row>
    <row r="33" s="2" customFormat="1" ht="17" customHeight="1" spans="1:4">
      <c r="A33" s="6" t="s">
        <v>9</v>
      </c>
      <c r="B33" s="6" t="str">
        <f>"20901"</f>
        <v>20901</v>
      </c>
      <c r="C33" s="7">
        <v>86.2</v>
      </c>
      <c r="D33" s="8"/>
    </row>
    <row r="34" s="2" customFormat="1" ht="17" customHeight="1" spans="1:4">
      <c r="A34" s="6" t="s">
        <v>9</v>
      </c>
      <c r="B34" s="6" t="str">
        <f>"20902"</f>
        <v>20902</v>
      </c>
      <c r="C34" s="7">
        <v>85.8</v>
      </c>
      <c r="D34" s="8"/>
    </row>
    <row r="35" s="2" customFormat="1" ht="17" customHeight="1" spans="1:4">
      <c r="A35" s="6" t="s">
        <v>9</v>
      </c>
      <c r="B35" s="6" t="str">
        <f>"20913"</f>
        <v>20913</v>
      </c>
      <c r="C35" s="7">
        <v>85.2</v>
      </c>
      <c r="D35" s="8"/>
    </row>
    <row r="36" s="2" customFormat="1" ht="17" customHeight="1" spans="1:4">
      <c r="A36" s="6" t="s">
        <v>10</v>
      </c>
      <c r="B36" s="6" t="str">
        <f>"21215"</f>
        <v>21215</v>
      </c>
      <c r="C36" s="7">
        <v>90.7</v>
      </c>
      <c r="D36" s="8"/>
    </row>
    <row r="37" s="2" customFormat="1" ht="17" customHeight="1" spans="1:4">
      <c r="A37" s="6" t="s">
        <v>10</v>
      </c>
      <c r="B37" s="6" t="str">
        <f>"21313"</f>
        <v>21313</v>
      </c>
      <c r="C37" s="7">
        <v>89</v>
      </c>
      <c r="D37" s="8"/>
    </row>
    <row r="38" s="2" customFormat="1" ht="17" customHeight="1" spans="1:4">
      <c r="A38" s="6" t="s">
        <v>10</v>
      </c>
      <c r="B38" s="6" t="str">
        <f>"21116"</f>
        <v>21116</v>
      </c>
      <c r="C38" s="7">
        <v>88.8</v>
      </c>
      <c r="D38" s="8"/>
    </row>
    <row r="39" s="2" customFormat="1" ht="17" customHeight="1" spans="1:4">
      <c r="A39" s="6" t="s">
        <v>10</v>
      </c>
      <c r="B39" s="6" t="str">
        <f>"21317"</f>
        <v>21317</v>
      </c>
      <c r="C39" s="7">
        <v>88.6</v>
      </c>
      <c r="D39" s="8"/>
    </row>
    <row r="40" s="2" customFormat="1" ht="17" customHeight="1" spans="1:4">
      <c r="A40" s="6" t="s">
        <v>10</v>
      </c>
      <c r="B40" s="6" t="str">
        <f>"21227"</f>
        <v>21227</v>
      </c>
      <c r="C40" s="7">
        <v>87.8</v>
      </c>
      <c r="D40" s="8"/>
    </row>
    <row r="41" s="2" customFormat="1" ht="17" customHeight="1" spans="1:4">
      <c r="A41" s="6" t="s">
        <v>10</v>
      </c>
      <c r="B41" s="6" t="str">
        <f>"21210"</f>
        <v>21210</v>
      </c>
      <c r="C41" s="7">
        <v>87.3</v>
      </c>
      <c r="D41" s="8"/>
    </row>
    <row r="42" s="2" customFormat="1" ht="17" customHeight="1" spans="1:4">
      <c r="A42" s="6" t="s">
        <v>10</v>
      </c>
      <c r="B42" s="6" t="str">
        <f>"21107"</f>
        <v>21107</v>
      </c>
      <c r="C42" s="7">
        <v>85.6</v>
      </c>
      <c r="D42" s="8"/>
    </row>
    <row r="43" s="2" customFormat="1" ht="17" customHeight="1" spans="1:4">
      <c r="A43" s="6" t="s">
        <v>10</v>
      </c>
      <c r="B43" s="6" t="str">
        <f>"21109"</f>
        <v>21109</v>
      </c>
      <c r="C43" s="7">
        <v>85.5</v>
      </c>
      <c r="D43" s="8"/>
    </row>
    <row r="44" s="2" customFormat="1" ht="17" customHeight="1" spans="1:4">
      <c r="A44" s="6" t="s">
        <v>10</v>
      </c>
      <c r="B44" s="6" t="str">
        <f>"21121"</f>
        <v>21121</v>
      </c>
      <c r="C44" s="7">
        <v>85</v>
      </c>
      <c r="D44" s="8"/>
    </row>
    <row r="45" s="2" customFormat="1" ht="17" customHeight="1" spans="1:4">
      <c r="A45" s="6" t="s">
        <v>10</v>
      </c>
      <c r="B45" s="6" t="str">
        <f>"21212"</f>
        <v>21212</v>
      </c>
      <c r="C45" s="7">
        <v>84</v>
      </c>
      <c r="D45" s="8"/>
    </row>
    <row r="46" s="2" customFormat="1" ht="17" customHeight="1" spans="1:4">
      <c r="A46" s="6" t="s">
        <v>11</v>
      </c>
      <c r="B46" s="6" t="str">
        <f>"21625"</f>
        <v>21625</v>
      </c>
      <c r="C46" s="7">
        <v>88.5</v>
      </c>
      <c r="D46" s="8"/>
    </row>
    <row r="47" s="2" customFormat="1" ht="17" customHeight="1" spans="1:4">
      <c r="A47" s="6" t="s">
        <v>11</v>
      </c>
      <c r="B47" s="6" t="str">
        <f>"21416"</f>
        <v>21416</v>
      </c>
      <c r="C47" s="7">
        <v>87.9</v>
      </c>
      <c r="D47" s="8"/>
    </row>
    <row r="48" s="2" customFormat="1" ht="17" customHeight="1" spans="1:4">
      <c r="A48" s="6" t="s">
        <v>11</v>
      </c>
      <c r="B48" s="6" t="str">
        <f>"21613"</f>
        <v>21613</v>
      </c>
      <c r="C48" s="7">
        <v>87.7</v>
      </c>
      <c r="D48" s="8"/>
    </row>
    <row r="49" s="2" customFormat="1" ht="17" customHeight="1" spans="1:4">
      <c r="A49" s="6" t="s">
        <v>11</v>
      </c>
      <c r="B49" s="6" t="str">
        <f>"21504"</f>
        <v>21504</v>
      </c>
      <c r="C49" s="7">
        <v>87.6</v>
      </c>
      <c r="D49" s="8"/>
    </row>
    <row r="50" s="2" customFormat="1" ht="17" customHeight="1" spans="1:4">
      <c r="A50" s="6" t="s">
        <v>11</v>
      </c>
      <c r="B50" s="6" t="str">
        <f>"21420"</f>
        <v>21420</v>
      </c>
      <c r="C50" s="7">
        <v>87.5</v>
      </c>
      <c r="D50" s="8"/>
    </row>
    <row r="51" s="2" customFormat="1" ht="17" customHeight="1" spans="1:4">
      <c r="A51" s="6" t="s">
        <v>11</v>
      </c>
      <c r="B51" s="6" t="str">
        <f>"21628"</f>
        <v>21628</v>
      </c>
      <c r="C51" s="7">
        <v>85.7</v>
      </c>
      <c r="D51" s="8"/>
    </row>
    <row r="52" s="2" customFormat="1" ht="17" customHeight="1" spans="1:4">
      <c r="A52" s="6" t="s">
        <v>11</v>
      </c>
      <c r="B52" s="6" t="str">
        <f>"21727"</f>
        <v>21727</v>
      </c>
      <c r="C52" s="7">
        <v>85.3</v>
      </c>
      <c r="D52" s="8"/>
    </row>
    <row r="53" s="2" customFormat="1" ht="17" customHeight="1" spans="1:4">
      <c r="A53" s="6" t="s">
        <v>11</v>
      </c>
      <c r="B53" s="6" t="str">
        <f>"21430"</f>
        <v>21430</v>
      </c>
      <c r="C53" s="7">
        <v>85</v>
      </c>
      <c r="D53" s="8"/>
    </row>
    <row r="54" s="2" customFormat="1" ht="17" customHeight="1" spans="1:4">
      <c r="A54" s="6" t="s">
        <v>11</v>
      </c>
      <c r="B54" s="6" t="str">
        <f>"21709"</f>
        <v>21709</v>
      </c>
      <c r="C54" s="7">
        <v>84.9</v>
      </c>
      <c r="D54" s="8"/>
    </row>
    <row r="55" s="2" customFormat="1" ht="17" customHeight="1" spans="1:4">
      <c r="A55" s="6" t="s">
        <v>11</v>
      </c>
      <c r="B55" s="6" t="str">
        <f>"21404"</f>
        <v>21404</v>
      </c>
      <c r="C55" s="7">
        <v>84.8</v>
      </c>
      <c r="D55" s="8"/>
    </row>
    <row r="56" s="2" customFormat="1" ht="17" customHeight="1" spans="1:4">
      <c r="A56" s="6" t="s">
        <v>11</v>
      </c>
      <c r="B56" s="6" t="str">
        <f>"21520"</f>
        <v>21520</v>
      </c>
      <c r="C56" s="7">
        <v>84.8</v>
      </c>
      <c r="D56" s="8"/>
    </row>
    <row r="57" s="2" customFormat="1" ht="17" customHeight="1" spans="1:4">
      <c r="A57" s="6" t="s">
        <v>11</v>
      </c>
      <c r="B57" s="6" t="str">
        <f>"21413"</f>
        <v>21413</v>
      </c>
      <c r="C57" s="7">
        <v>84.5</v>
      </c>
      <c r="D57" s="8"/>
    </row>
    <row r="58" s="2" customFormat="1" ht="17" customHeight="1" spans="1:4">
      <c r="A58" s="6" t="s">
        <v>11</v>
      </c>
      <c r="B58" s="6" t="str">
        <f>"21401"</f>
        <v>21401</v>
      </c>
      <c r="C58" s="7">
        <v>83.9</v>
      </c>
      <c r="D58" s="8"/>
    </row>
    <row r="59" s="2" customFormat="1" ht="17" customHeight="1" spans="1:4">
      <c r="A59" s="6" t="s">
        <v>11</v>
      </c>
      <c r="B59" s="6" t="str">
        <f>"21408"</f>
        <v>21408</v>
      </c>
      <c r="C59" s="7">
        <v>83.9</v>
      </c>
      <c r="D59" s="8"/>
    </row>
    <row r="60" s="2" customFormat="1" ht="17" customHeight="1" spans="1:4">
      <c r="A60" s="6" t="s">
        <v>11</v>
      </c>
      <c r="B60" s="6" t="str">
        <f>"21616"</f>
        <v>21616</v>
      </c>
      <c r="C60" s="7">
        <v>83.9</v>
      </c>
      <c r="D60" s="8"/>
    </row>
    <row r="61" s="2" customFormat="1" ht="17" customHeight="1" spans="1:4">
      <c r="A61" s="8" t="s">
        <v>11</v>
      </c>
      <c r="B61" s="8" t="str">
        <f>"21615"</f>
        <v>21615</v>
      </c>
      <c r="C61" s="9">
        <v>83.1</v>
      </c>
      <c r="D61" s="8"/>
    </row>
    <row r="62" s="2" customFormat="1" ht="17" customHeight="1" spans="1:4">
      <c r="A62" s="6" t="s">
        <v>12</v>
      </c>
      <c r="B62" s="6" t="str">
        <f>"22020"</f>
        <v>22020</v>
      </c>
      <c r="C62" s="7">
        <v>89.2</v>
      </c>
      <c r="D62" s="8"/>
    </row>
    <row r="63" s="2" customFormat="1" ht="17" customHeight="1" spans="1:4">
      <c r="A63" s="6" t="s">
        <v>12</v>
      </c>
      <c r="B63" s="6" t="str">
        <f>"22305"</f>
        <v>22305</v>
      </c>
      <c r="C63" s="7">
        <v>88</v>
      </c>
      <c r="D63" s="8"/>
    </row>
    <row r="64" s="2" customFormat="1" ht="17" customHeight="1" spans="1:4">
      <c r="A64" s="6" t="s">
        <v>12</v>
      </c>
      <c r="B64" s="6" t="str">
        <f>"21911"</f>
        <v>21911</v>
      </c>
      <c r="C64" s="7">
        <v>87.6</v>
      </c>
      <c r="D64" s="8"/>
    </row>
    <row r="65" s="2" customFormat="1" ht="17" customHeight="1" spans="1:4">
      <c r="A65" s="6" t="s">
        <v>12</v>
      </c>
      <c r="B65" s="6" t="str">
        <f>"22126"</f>
        <v>22126</v>
      </c>
      <c r="C65" s="7">
        <v>86.7</v>
      </c>
      <c r="D65" s="8"/>
    </row>
    <row r="66" s="2" customFormat="1" ht="17" customHeight="1" spans="1:4">
      <c r="A66" s="6" t="s">
        <v>12</v>
      </c>
      <c r="B66" s="6" t="str">
        <f>"22110"</f>
        <v>22110</v>
      </c>
      <c r="C66" s="7">
        <v>86.3</v>
      </c>
      <c r="D66" s="8"/>
    </row>
    <row r="67" s="2" customFormat="1" ht="17" customHeight="1" spans="1:4">
      <c r="A67" s="6" t="s">
        <v>12</v>
      </c>
      <c r="B67" s="6" t="str">
        <f>"21828"</f>
        <v>21828</v>
      </c>
      <c r="C67" s="7">
        <v>86</v>
      </c>
      <c r="D67" s="8"/>
    </row>
    <row r="68" s="2" customFormat="1" ht="17" customHeight="1" spans="1:4">
      <c r="A68" s="6" t="s">
        <v>12</v>
      </c>
      <c r="B68" s="6" t="str">
        <f>"22001"</f>
        <v>22001</v>
      </c>
      <c r="C68" s="7">
        <v>86</v>
      </c>
      <c r="D68" s="8"/>
    </row>
    <row r="69" s="2" customFormat="1" ht="17" customHeight="1" spans="1:4">
      <c r="A69" s="6" t="s">
        <v>12</v>
      </c>
      <c r="B69" s="6" t="str">
        <f>"22203"</f>
        <v>22203</v>
      </c>
      <c r="C69" s="7">
        <v>86</v>
      </c>
      <c r="D69" s="8"/>
    </row>
    <row r="70" s="2" customFormat="1" ht="17" customHeight="1" spans="1:4">
      <c r="A70" s="6" t="s">
        <v>12</v>
      </c>
      <c r="B70" s="6" t="str">
        <f>"22113"</f>
        <v>22113</v>
      </c>
      <c r="C70" s="7">
        <v>84.8</v>
      </c>
      <c r="D70" s="8"/>
    </row>
    <row r="71" s="2" customFormat="1" ht="17" customHeight="1" spans="1:4">
      <c r="A71" s="8" t="s">
        <v>12</v>
      </c>
      <c r="B71" s="8" t="str">
        <f>"21827"</f>
        <v>21827</v>
      </c>
      <c r="C71" s="9">
        <v>83.6</v>
      </c>
      <c r="D71" s="8"/>
    </row>
    <row r="72" s="2" customFormat="1" ht="17" customHeight="1" spans="1:4">
      <c r="A72" s="8" t="s">
        <v>12</v>
      </c>
      <c r="B72" s="8" t="str">
        <f>"21926"</f>
        <v>21926</v>
      </c>
      <c r="C72" s="9">
        <v>83.2</v>
      </c>
      <c r="D72" s="8"/>
    </row>
    <row r="73" s="2" customFormat="1" ht="17" customHeight="1" spans="1:4">
      <c r="A73" s="8" t="s">
        <v>12</v>
      </c>
      <c r="B73" s="8" t="str">
        <f>"21916"</f>
        <v>21916</v>
      </c>
      <c r="C73" s="9">
        <v>83</v>
      </c>
      <c r="D73" s="8"/>
    </row>
    <row r="74" s="2" customFormat="1" ht="17" customHeight="1" spans="1:4">
      <c r="A74" s="6" t="s">
        <v>13</v>
      </c>
      <c r="B74" s="6" t="str">
        <f>"22328"</f>
        <v>22328</v>
      </c>
      <c r="C74" s="7">
        <v>91.9</v>
      </c>
      <c r="D74" s="8"/>
    </row>
    <row r="75" s="2" customFormat="1" ht="17" customHeight="1" spans="1:4">
      <c r="A75" s="6" t="s">
        <v>13</v>
      </c>
      <c r="B75" s="6" t="str">
        <f>"22419"</f>
        <v>22419</v>
      </c>
      <c r="C75" s="7">
        <v>91.2</v>
      </c>
      <c r="D75" s="8"/>
    </row>
    <row r="76" s="2" customFormat="1" ht="17" customHeight="1" spans="1:4">
      <c r="A76" s="6" t="s">
        <v>13</v>
      </c>
      <c r="B76" s="6" t="str">
        <f>"22318"</f>
        <v>22318</v>
      </c>
      <c r="C76" s="7">
        <v>90.3</v>
      </c>
      <c r="D76" s="8"/>
    </row>
    <row r="77" s="2" customFormat="1" ht="17" customHeight="1" spans="1:4">
      <c r="A77" s="6" t="s">
        <v>13</v>
      </c>
      <c r="B77" s="6" t="str">
        <f>"22310"</f>
        <v>22310</v>
      </c>
      <c r="C77" s="7">
        <v>89.3</v>
      </c>
      <c r="D77" s="8"/>
    </row>
    <row r="78" s="2" customFormat="1" ht="17" customHeight="1" spans="1:4">
      <c r="A78" s="6" t="s">
        <v>13</v>
      </c>
      <c r="B78" s="6" t="str">
        <f>"22313"</f>
        <v>22313</v>
      </c>
      <c r="C78" s="7">
        <v>88.4</v>
      </c>
      <c r="D78" s="8"/>
    </row>
    <row r="79" s="2" customFormat="1" ht="17" customHeight="1" spans="1:4">
      <c r="A79" s="6" t="s">
        <v>13</v>
      </c>
      <c r="B79" s="6" t="str">
        <f>"22619"</f>
        <v>22619</v>
      </c>
      <c r="C79" s="7">
        <v>88.1</v>
      </c>
      <c r="D79" s="8"/>
    </row>
    <row r="80" s="2" customFormat="1" ht="17" customHeight="1" spans="1:4">
      <c r="A80" s="6" t="s">
        <v>13</v>
      </c>
      <c r="B80" s="6" t="str">
        <f>"22629"</f>
        <v>22629</v>
      </c>
      <c r="C80" s="7">
        <v>88.1</v>
      </c>
      <c r="D80" s="8"/>
    </row>
    <row r="81" s="2" customFormat="1" ht="17" customHeight="1" spans="1:4">
      <c r="A81" s="6" t="s">
        <v>13</v>
      </c>
      <c r="B81" s="6" t="str">
        <f>"22401"</f>
        <v>22401</v>
      </c>
      <c r="C81" s="7">
        <v>88</v>
      </c>
      <c r="D81" s="8"/>
    </row>
    <row r="82" s="2" customFormat="1" ht="17" customHeight="1" spans="1:4">
      <c r="A82" s="6" t="s">
        <v>13</v>
      </c>
      <c r="B82" s="6" t="str">
        <f>"22507"</f>
        <v>22507</v>
      </c>
      <c r="C82" s="7">
        <v>87.8</v>
      </c>
      <c r="D82" s="8"/>
    </row>
    <row r="83" s="2" customFormat="1" ht="17" customHeight="1" spans="1:4">
      <c r="A83" s="6" t="s">
        <v>13</v>
      </c>
      <c r="B83" s="6" t="str">
        <f>"22323"</f>
        <v>22323</v>
      </c>
      <c r="C83" s="7">
        <v>86.3</v>
      </c>
      <c r="D83" s="8"/>
    </row>
    <row r="84" s="2" customFormat="1" ht="17" customHeight="1" spans="1:4">
      <c r="A84" s="6" t="s">
        <v>13</v>
      </c>
      <c r="B84" s="6" t="str">
        <f>"22515"</f>
        <v>22515</v>
      </c>
      <c r="C84" s="7">
        <v>86</v>
      </c>
      <c r="D84" s="8"/>
    </row>
    <row r="85" s="2" customFormat="1" ht="17" customHeight="1" spans="1:4">
      <c r="A85" s="8" t="s">
        <v>13</v>
      </c>
      <c r="B85" s="8" t="str">
        <f>"22526"</f>
        <v>22526</v>
      </c>
      <c r="C85" s="9">
        <v>85.2</v>
      </c>
      <c r="D85" s="8"/>
    </row>
    <row r="86" s="2" customFormat="1" ht="17" customHeight="1" spans="1:4">
      <c r="A86" s="8" t="s">
        <v>13</v>
      </c>
      <c r="B86" s="8" t="str">
        <f>"22524"</f>
        <v>22524</v>
      </c>
      <c r="C86" s="9">
        <v>85</v>
      </c>
      <c r="D86" s="8"/>
    </row>
    <row r="87" s="2" customFormat="1" ht="17" customHeight="1" spans="1:4">
      <c r="A87" s="8" t="s">
        <v>13</v>
      </c>
      <c r="B87" s="8" t="str">
        <f>"22608"</f>
        <v>22608</v>
      </c>
      <c r="C87" s="9">
        <v>84.5</v>
      </c>
      <c r="D87" s="8"/>
    </row>
    <row r="88" s="2" customFormat="1" ht="17" customHeight="1" spans="1:4">
      <c r="A88" s="6" t="s">
        <v>14</v>
      </c>
      <c r="B88" s="6" t="str">
        <f>"22912"</f>
        <v>22912</v>
      </c>
      <c r="C88" s="7">
        <v>86</v>
      </c>
      <c r="D88" s="8"/>
    </row>
    <row r="89" s="2" customFormat="1" ht="17" customHeight="1" spans="1:4">
      <c r="A89" s="6" t="s">
        <v>14</v>
      </c>
      <c r="B89" s="6" t="str">
        <f>"22808"</f>
        <v>22808</v>
      </c>
      <c r="C89" s="7">
        <v>84.6</v>
      </c>
      <c r="D89" s="8"/>
    </row>
    <row r="90" s="2" customFormat="1" ht="17" customHeight="1" spans="1:4">
      <c r="A90" s="6" t="s">
        <v>14</v>
      </c>
      <c r="B90" s="6" t="str">
        <f>"22722"</f>
        <v>22722</v>
      </c>
      <c r="C90" s="7">
        <v>84.4</v>
      </c>
      <c r="D90" s="8"/>
    </row>
    <row r="91" s="2" customFormat="1" ht="17" customHeight="1" spans="1:4">
      <c r="A91" s="6" t="s">
        <v>14</v>
      </c>
      <c r="B91" s="6" t="str">
        <f>"22827"</f>
        <v>22827</v>
      </c>
      <c r="C91" s="7">
        <v>84.2</v>
      </c>
      <c r="D91" s="8"/>
    </row>
    <row r="92" s="2" customFormat="1" ht="17" customHeight="1" spans="1:4">
      <c r="A92" s="6" t="s">
        <v>14</v>
      </c>
      <c r="B92" s="6" t="str">
        <f>"22829"</f>
        <v>22829</v>
      </c>
      <c r="C92" s="7">
        <v>84</v>
      </c>
      <c r="D92" s="8"/>
    </row>
    <row r="93" s="2" customFormat="1" ht="17" customHeight="1" spans="1:4">
      <c r="A93" s="6" t="s">
        <v>14</v>
      </c>
      <c r="B93" s="6" t="str">
        <f>"22918"</f>
        <v>22918</v>
      </c>
      <c r="C93" s="7">
        <v>83.8</v>
      </c>
      <c r="D93" s="8"/>
    </row>
    <row r="94" s="2" customFormat="1" ht="17" customHeight="1" spans="1:4">
      <c r="A94" s="6" t="s">
        <v>14</v>
      </c>
      <c r="B94" s="6" t="str">
        <f>"23006"</f>
        <v>23006</v>
      </c>
      <c r="C94" s="7">
        <v>82.9</v>
      </c>
      <c r="D94" s="8"/>
    </row>
    <row r="95" s="2" customFormat="1" ht="17" customHeight="1" spans="1:4">
      <c r="A95" s="6" t="s">
        <v>14</v>
      </c>
      <c r="B95" s="6" t="str">
        <f>"23108"</f>
        <v>23108</v>
      </c>
      <c r="C95" s="7">
        <v>82.7</v>
      </c>
      <c r="D95" s="8"/>
    </row>
    <row r="96" s="2" customFormat="1" ht="17" customHeight="1" spans="1:4">
      <c r="A96" s="6" t="s">
        <v>14</v>
      </c>
      <c r="B96" s="6" t="str">
        <f>"23104"</f>
        <v>23104</v>
      </c>
      <c r="C96" s="7">
        <v>82.3</v>
      </c>
      <c r="D96" s="8"/>
    </row>
    <row r="97" s="2" customFormat="1" ht="17" customHeight="1" spans="1:4">
      <c r="A97" s="6" t="s">
        <v>14</v>
      </c>
      <c r="B97" s="6" t="str">
        <f>"22930"</f>
        <v>22930</v>
      </c>
      <c r="C97" s="7">
        <v>82.2</v>
      </c>
      <c r="D97" s="8"/>
    </row>
    <row r="98" s="2" customFormat="1" ht="17" customHeight="1" spans="1:4">
      <c r="A98" s="6" t="s">
        <v>14</v>
      </c>
      <c r="B98" s="6" t="str">
        <f>"22708"</f>
        <v>22708</v>
      </c>
      <c r="C98" s="7">
        <v>82.1</v>
      </c>
      <c r="D98" s="8"/>
    </row>
    <row r="99" s="2" customFormat="1" ht="17" customHeight="1" spans="1:4">
      <c r="A99" s="6" t="s">
        <v>14</v>
      </c>
      <c r="B99" s="6" t="str">
        <f>"22923"</f>
        <v>22923</v>
      </c>
      <c r="C99" s="7">
        <v>82</v>
      </c>
      <c r="D99" s="8"/>
    </row>
    <row r="100" s="2" customFormat="1" ht="17" customHeight="1" spans="1:4">
      <c r="A100" s="6" t="s">
        <v>14</v>
      </c>
      <c r="B100" s="6" t="str">
        <f>"22724"</f>
        <v>22724</v>
      </c>
      <c r="C100" s="7">
        <v>81.6</v>
      </c>
      <c r="D100" s="8"/>
    </row>
    <row r="101" s="2" customFormat="1" ht="17" customHeight="1" spans="1:4">
      <c r="A101" s="8" t="s">
        <v>14</v>
      </c>
      <c r="B101" s="8" t="str">
        <f>"23117"</f>
        <v>23117</v>
      </c>
      <c r="C101" s="9">
        <v>81.3</v>
      </c>
      <c r="D101" s="8"/>
    </row>
    <row r="102" s="2" customFormat="1" ht="17" customHeight="1" spans="1:4">
      <c r="A102" s="8" t="s">
        <v>14</v>
      </c>
      <c r="B102" s="8" t="str">
        <f>"22707"</f>
        <v>22707</v>
      </c>
      <c r="C102" s="9">
        <v>81.1</v>
      </c>
      <c r="D102" s="8"/>
    </row>
    <row r="103" s="2" customFormat="1" ht="17" customHeight="1" spans="1:4">
      <c r="A103" s="8" t="s">
        <v>14</v>
      </c>
      <c r="B103" s="8" t="str">
        <f>"22909"</f>
        <v>22909</v>
      </c>
      <c r="C103" s="9">
        <v>81.1</v>
      </c>
      <c r="D103" s="8"/>
    </row>
    <row r="104" s="2" customFormat="1" ht="17" customHeight="1" spans="1:4">
      <c r="A104" s="6" t="s">
        <v>15</v>
      </c>
      <c r="B104" s="6" t="str">
        <f>"23326"</f>
        <v>23326</v>
      </c>
      <c r="C104" s="7">
        <v>91.6</v>
      </c>
      <c r="D104" s="8"/>
    </row>
    <row r="105" s="2" customFormat="1" ht="17" customHeight="1" spans="1:4">
      <c r="A105" s="6" t="s">
        <v>15</v>
      </c>
      <c r="B105" s="6" t="str">
        <f>"23414"</f>
        <v>23414</v>
      </c>
      <c r="C105" s="7">
        <v>89.4</v>
      </c>
      <c r="D105" s="8"/>
    </row>
    <row r="106" s="2" customFormat="1" ht="17" customHeight="1" spans="1:4">
      <c r="A106" s="6" t="s">
        <v>15</v>
      </c>
      <c r="B106" s="6" t="str">
        <f>"23308"</f>
        <v>23308</v>
      </c>
      <c r="C106" s="7">
        <v>87.8</v>
      </c>
      <c r="D106" s="8"/>
    </row>
    <row r="107" s="2" customFormat="1" ht="17" customHeight="1" spans="1:4">
      <c r="A107" s="6" t="s">
        <v>15</v>
      </c>
      <c r="B107" s="6" t="str">
        <f>"23216"</f>
        <v>23216</v>
      </c>
      <c r="C107" s="7">
        <v>87</v>
      </c>
      <c r="D107" s="8"/>
    </row>
    <row r="108" s="2" customFormat="1" ht="17" customHeight="1" spans="1:4">
      <c r="A108" s="6" t="s">
        <v>15</v>
      </c>
      <c r="B108" s="6" t="str">
        <f>"23314"</f>
        <v>23314</v>
      </c>
      <c r="C108" s="7">
        <v>86.8</v>
      </c>
      <c r="D108" s="8"/>
    </row>
    <row r="109" s="2" customFormat="1" ht="17" customHeight="1" spans="1:4">
      <c r="A109" s="6" t="s">
        <v>15</v>
      </c>
      <c r="B109" s="6" t="str">
        <f>"23430"</f>
        <v>23430</v>
      </c>
      <c r="C109" s="7">
        <v>86.7</v>
      </c>
      <c r="D109" s="8"/>
    </row>
    <row r="110" s="2" customFormat="1" ht="17" customHeight="1" spans="1:4">
      <c r="A110" s="6" t="s">
        <v>15</v>
      </c>
      <c r="B110" s="6" t="str">
        <f>"23515"</f>
        <v>23515</v>
      </c>
      <c r="C110" s="7">
        <v>86.6</v>
      </c>
      <c r="D110" s="8"/>
    </row>
    <row r="111" s="2" customFormat="1" ht="17" customHeight="1" spans="1:4">
      <c r="A111" s="6" t="s">
        <v>15</v>
      </c>
      <c r="B111" s="6" t="str">
        <f>"23206"</f>
        <v>23206</v>
      </c>
      <c r="C111" s="7">
        <v>86.3</v>
      </c>
      <c r="D111" s="8"/>
    </row>
    <row r="112" s="2" customFormat="1" ht="17" customHeight="1" spans="1:4">
      <c r="A112" s="6" t="s">
        <v>15</v>
      </c>
      <c r="B112" s="6" t="str">
        <f>"23227"</f>
        <v>23227</v>
      </c>
      <c r="C112" s="7">
        <v>86</v>
      </c>
      <c r="D112" s="8"/>
    </row>
    <row r="113" s="2" customFormat="1" ht="17" customHeight="1" spans="1:4">
      <c r="A113" s="6" t="s">
        <v>15</v>
      </c>
      <c r="B113" s="6" t="str">
        <f>"23304"</f>
        <v>23304</v>
      </c>
      <c r="C113" s="7">
        <v>85.7</v>
      </c>
      <c r="D113" s="8"/>
    </row>
    <row r="114" s="2" customFormat="1" ht="17" customHeight="1" spans="1:4">
      <c r="A114" s="6" t="s">
        <v>15</v>
      </c>
      <c r="B114" s="6" t="str">
        <f>"23602"</f>
        <v>23602</v>
      </c>
      <c r="C114" s="7">
        <v>85.7</v>
      </c>
      <c r="D114" s="8"/>
    </row>
    <row r="115" s="2" customFormat="1" ht="17" customHeight="1" spans="1:4">
      <c r="A115" s="6" t="s">
        <v>15</v>
      </c>
      <c r="B115" s="6" t="str">
        <f>"23307"</f>
        <v>23307</v>
      </c>
      <c r="C115" s="7">
        <v>85</v>
      </c>
      <c r="D115" s="8"/>
    </row>
    <row r="116" s="2" customFormat="1" ht="17" customHeight="1" spans="1:4">
      <c r="A116" s="6" t="s">
        <v>16</v>
      </c>
      <c r="B116" s="6" t="str">
        <f>"23702"</f>
        <v>23702</v>
      </c>
      <c r="C116" s="7">
        <v>89.1</v>
      </c>
      <c r="D116" s="8"/>
    </row>
    <row r="117" s="2" customFormat="1" ht="17" customHeight="1" spans="1:4">
      <c r="A117" s="6" t="s">
        <v>16</v>
      </c>
      <c r="B117" s="6" t="str">
        <f>"23728"</f>
        <v>23728</v>
      </c>
      <c r="C117" s="7">
        <v>89.1</v>
      </c>
      <c r="D117" s="8"/>
    </row>
    <row r="118" s="2" customFormat="1" ht="17" customHeight="1" spans="1:4">
      <c r="A118" s="6" t="s">
        <v>16</v>
      </c>
      <c r="B118" s="6" t="str">
        <f>"23621"</f>
        <v>23621</v>
      </c>
      <c r="C118" s="7">
        <v>87.3</v>
      </c>
      <c r="D118" s="8"/>
    </row>
    <row r="119" s="2" customFormat="1" ht="17" customHeight="1" spans="1:4">
      <c r="A119" s="6" t="s">
        <v>16</v>
      </c>
      <c r="B119" s="6" t="str">
        <f>"23616"</f>
        <v>23616</v>
      </c>
      <c r="C119" s="7">
        <v>86.6</v>
      </c>
      <c r="D119" s="8"/>
    </row>
    <row r="120" s="2" customFormat="1" ht="17" customHeight="1" spans="1:4">
      <c r="A120" s="6" t="s">
        <v>16</v>
      </c>
      <c r="B120" s="6" t="str">
        <f>"23608"</f>
        <v>23608</v>
      </c>
      <c r="C120" s="7">
        <v>86.2</v>
      </c>
      <c r="D120" s="8"/>
    </row>
    <row r="121" s="2" customFormat="1" ht="17" customHeight="1" spans="1:4">
      <c r="A121" s="6" t="s">
        <v>16</v>
      </c>
      <c r="B121" s="6" t="str">
        <f>"23729"</f>
        <v>23729</v>
      </c>
      <c r="C121" s="7">
        <v>86.1</v>
      </c>
      <c r="D121" s="8"/>
    </row>
    <row r="122" s="2" customFormat="1" ht="17" customHeight="1" spans="1:4">
      <c r="A122" s="6" t="s">
        <v>16</v>
      </c>
      <c r="B122" s="6" t="str">
        <f>"23708"</f>
        <v>23708</v>
      </c>
      <c r="C122" s="7">
        <v>85</v>
      </c>
      <c r="D122" s="8"/>
    </row>
    <row r="123" s="2" customFormat="1" ht="17" customHeight="1" spans="1:4">
      <c r="A123" s="6" t="s">
        <v>16</v>
      </c>
      <c r="B123" s="6" t="str">
        <f>"23719"</f>
        <v>23719</v>
      </c>
      <c r="C123" s="7">
        <v>84.6</v>
      </c>
      <c r="D123" s="8"/>
    </row>
    <row r="124" s="2" customFormat="1" ht="17" customHeight="1" spans="1:4">
      <c r="A124" s="6" t="s">
        <v>17</v>
      </c>
      <c r="B124" s="6" t="str">
        <f>"23827"</f>
        <v>23827</v>
      </c>
      <c r="C124" s="7">
        <v>89.5</v>
      </c>
      <c r="D124" s="8"/>
    </row>
    <row r="125" s="2" customFormat="1" ht="17" customHeight="1" spans="1:4">
      <c r="A125" s="6" t="s">
        <v>17</v>
      </c>
      <c r="B125" s="6" t="str">
        <f>"24022"</f>
        <v>24022</v>
      </c>
      <c r="C125" s="7">
        <v>88.8</v>
      </c>
      <c r="D125" s="8"/>
    </row>
    <row r="126" s="2" customFormat="1" ht="17" customHeight="1" spans="1:4">
      <c r="A126" s="6" t="s">
        <v>17</v>
      </c>
      <c r="B126" s="6" t="str">
        <f>"24211"</f>
        <v>24211</v>
      </c>
      <c r="C126" s="7">
        <v>86.1</v>
      </c>
      <c r="D126" s="8"/>
    </row>
    <row r="127" s="2" customFormat="1" ht="17" customHeight="1" spans="1:4">
      <c r="A127" s="6" t="s">
        <v>17</v>
      </c>
      <c r="B127" s="6" t="str">
        <f>"24207"</f>
        <v>24207</v>
      </c>
      <c r="C127" s="7">
        <v>85.8</v>
      </c>
      <c r="D127" s="8"/>
    </row>
    <row r="128" s="2" customFormat="1" ht="17" customHeight="1" spans="1:4">
      <c r="A128" s="6" t="s">
        <v>17</v>
      </c>
      <c r="B128" s="6" t="str">
        <f>"24020"</f>
        <v>24020</v>
      </c>
      <c r="C128" s="7">
        <v>85.7</v>
      </c>
      <c r="D128" s="8"/>
    </row>
    <row r="129" s="2" customFormat="1" ht="17" customHeight="1" spans="1:4">
      <c r="A129" s="6" t="s">
        <v>17</v>
      </c>
      <c r="B129" s="6" t="str">
        <f>"24002"</f>
        <v>24002</v>
      </c>
      <c r="C129" s="7">
        <v>85.2</v>
      </c>
      <c r="D129" s="8"/>
    </row>
    <row r="130" s="2" customFormat="1" ht="17" customHeight="1" spans="1:4">
      <c r="A130" s="6" t="s">
        <v>17</v>
      </c>
      <c r="B130" s="6" t="str">
        <f>"23814"</f>
        <v>23814</v>
      </c>
      <c r="C130" s="7">
        <v>84</v>
      </c>
      <c r="D130" s="8"/>
    </row>
    <row r="131" s="2" customFormat="1" ht="17" customHeight="1" spans="1:4">
      <c r="A131" s="6" t="s">
        <v>17</v>
      </c>
      <c r="B131" s="6" t="str">
        <f>"23904"</f>
        <v>23904</v>
      </c>
      <c r="C131" s="7">
        <v>83.8</v>
      </c>
      <c r="D131" s="8"/>
    </row>
    <row r="132" s="2" customFormat="1" ht="17" customHeight="1" spans="1:4">
      <c r="A132" s="6" t="s">
        <v>17</v>
      </c>
      <c r="B132" s="6" t="str">
        <f>"24104"</f>
        <v>24104</v>
      </c>
      <c r="C132" s="7">
        <v>83.6</v>
      </c>
      <c r="D132" s="8"/>
    </row>
    <row r="133" s="2" customFormat="1" ht="17" customHeight="1" spans="1:4">
      <c r="A133" s="6" t="s">
        <v>17</v>
      </c>
      <c r="B133" s="6" t="str">
        <f>"23913"</f>
        <v>23913</v>
      </c>
      <c r="C133" s="7">
        <v>83.5</v>
      </c>
      <c r="D133" s="8"/>
    </row>
    <row r="134" s="2" customFormat="1" ht="17" customHeight="1" spans="1:4">
      <c r="A134" s="6" t="s">
        <v>17</v>
      </c>
      <c r="B134" s="6" t="str">
        <f>"24115"</f>
        <v>24115</v>
      </c>
      <c r="C134" s="7">
        <v>83.5</v>
      </c>
      <c r="D134" s="8"/>
    </row>
    <row r="135" s="2" customFormat="1" ht="17" customHeight="1" spans="1:4">
      <c r="A135" s="6" t="s">
        <v>17</v>
      </c>
      <c r="B135" s="6" t="str">
        <f>"24006"</f>
        <v>24006</v>
      </c>
      <c r="C135" s="7">
        <v>82.7</v>
      </c>
      <c r="D135" s="8"/>
    </row>
    <row r="136" s="2" customFormat="1" ht="17" customHeight="1" spans="1:4">
      <c r="A136" s="6" t="s">
        <v>17</v>
      </c>
      <c r="B136" s="6" t="str">
        <f>"24226"</f>
        <v>24226</v>
      </c>
      <c r="C136" s="7">
        <v>82.6</v>
      </c>
      <c r="D136" s="8"/>
    </row>
    <row r="137" s="2" customFormat="1" ht="17" customHeight="1" spans="1:4">
      <c r="A137" s="6" t="s">
        <v>17</v>
      </c>
      <c r="B137" s="6" t="str">
        <f>"23912"</f>
        <v>23912</v>
      </c>
      <c r="C137" s="7">
        <v>81.6</v>
      </c>
      <c r="D137" s="8"/>
    </row>
    <row r="138" s="2" customFormat="1" ht="17" customHeight="1" spans="1:4">
      <c r="A138" s="6" t="s">
        <v>17</v>
      </c>
      <c r="B138" s="6" t="str">
        <f>"23817"</f>
        <v>23817</v>
      </c>
      <c r="C138" s="7">
        <v>81.4</v>
      </c>
      <c r="D138" s="8"/>
    </row>
    <row r="139" s="2" customFormat="1" ht="17" customHeight="1" spans="1:4">
      <c r="A139" s="6" t="s">
        <v>17</v>
      </c>
      <c r="B139" s="6" t="str">
        <f>"23820"</f>
        <v>23820</v>
      </c>
      <c r="C139" s="7">
        <v>81.4</v>
      </c>
      <c r="D139" s="8"/>
    </row>
    <row r="140" s="2" customFormat="1" ht="17" customHeight="1" spans="1:4">
      <c r="A140" s="8" t="s">
        <v>17</v>
      </c>
      <c r="B140" s="8" t="str">
        <f>"23905"</f>
        <v>23905</v>
      </c>
      <c r="C140" s="9">
        <v>81.3</v>
      </c>
      <c r="D140" s="8"/>
    </row>
    <row r="141" s="2" customFormat="1" ht="17" customHeight="1" spans="1:4">
      <c r="A141" s="6" t="s">
        <v>18</v>
      </c>
      <c r="B141" s="6" t="str">
        <f>"24305"</f>
        <v>24305</v>
      </c>
      <c r="C141" s="7">
        <v>90.9</v>
      </c>
      <c r="D141" s="8"/>
    </row>
    <row r="142" s="2" customFormat="1" ht="17" customHeight="1" spans="1:4">
      <c r="A142" s="6" t="s">
        <v>18</v>
      </c>
      <c r="B142" s="6" t="str">
        <f>"24413"</f>
        <v>24413</v>
      </c>
      <c r="C142" s="7">
        <v>90.4</v>
      </c>
      <c r="D142" s="8"/>
    </row>
    <row r="143" s="2" customFormat="1" ht="17" customHeight="1" spans="1:4">
      <c r="A143" s="6" t="s">
        <v>18</v>
      </c>
      <c r="B143" s="6" t="str">
        <f>"24412"</f>
        <v>24412</v>
      </c>
      <c r="C143" s="7">
        <v>89.7</v>
      </c>
      <c r="D143" s="8"/>
    </row>
    <row r="144" s="2" customFormat="1" ht="17" customHeight="1" spans="1:4">
      <c r="A144" s="6" t="s">
        <v>18</v>
      </c>
      <c r="B144" s="6" t="str">
        <f>"24617"</f>
        <v>24617</v>
      </c>
      <c r="C144" s="7">
        <v>89.6</v>
      </c>
      <c r="D144" s="8"/>
    </row>
    <row r="145" s="2" customFormat="1" ht="17" customHeight="1" spans="1:4">
      <c r="A145" s="6" t="s">
        <v>18</v>
      </c>
      <c r="B145" s="6" t="str">
        <f>"24327"</f>
        <v>24327</v>
      </c>
      <c r="C145" s="7">
        <v>88.7</v>
      </c>
      <c r="D145" s="8"/>
    </row>
    <row r="146" s="2" customFormat="1" ht="17" customHeight="1" spans="1:4">
      <c r="A146" s="6" t="s">
        <v>18</v>
      </c>
      <c r="B146" s="6" t="str">
        <f>"24420"</f>
        <v>24420</v>
      </c>
      <c r="C146" s="7">
        <v>88.6</v>
      </c>
      <c r="D146" s="8"/>
    </row>
    <row r="147" s="2" customFormat="1" ht="17" customHeight="1" spans="1:4">
      <c r="A147" s="6" t="s">
        <v>18</v>
      </c>
      <c r="B147" s="6" t="str">
        <f>"24610"</f>
        <v>24610</v>
      </c>
      <c r="C147" s="7">
        <v>88.1</v>
      </c>
      <c r="D147" s="8"/>
    </row>
    <row r="148" s="2" customFormat="1" ht="17" customHeight="1" spans="1:4">
      <c r="A148" s="6" t="s">
        <v>18</v>
      </c>
      <c r="B148" s="6" t="str">
        <f>"24612"</f>
        <v>24612</v>
      </c>
      <c r="C148" s="7">
        <v>87.8</v>
      </c>
      <c r="D148" s="8"/>
    </row>
    <row r="149" s="2" customFormat="1" ht="17" customHeight="1" spans="1:4">
      <c r="A149" s="6" t="s">
        <v>18</v>
      </c>
      <c r="B149" s="6" t="str">
        <f>"24604"</f>
        <v>24604</v>
      </c>
      <c r="C149" s="7">
        <v>87.7</v>
      </c>
      <c r="D149" s="8"/>
    </row>
    <row r="150" s="2" customFormat="1" ht="17" customHeight="1" spans="1:4">
      <c r="A150" s="6" t="s">
        <v>18</v>
      </c>
      <c r="B150" s="6" t="str">
        <f>"24701"</f>
        <v>24701</v>
      </c>
      <c r="C150" s="7">
        <v>87.2</v>
      </c>
      <c r="D150" s="8"/>
    </row>
    <row r="151" s="2" customFormat="1" ht="17" customHeight="1" spans="1:4">
      <c r="A151" s="6" t="s">
        <v>18</v>
      </c>
      <c r="B151" s="6" t="str">
        <f>"24415"</f>
        <v>24415</v>
      </c>
      <c r="C151" s="7">
        <v>86.9</v>
      </c>
      <c r="D151" s="8"/>
    </row>
    <row r="152" s="2" customFormat="1" ht="17" customHeight="1" spans="1:4">
      <c r="A152" s="6" t="s">
        <v>18</v>
      </c>
      <c r="B152" s="6" t="str">
        <f>"24406"</f>
        <v>24406</v>
      </c>
      <c r="C152" s="7">
        <v>86.5</v>
      </c>
      <c r="D152" s="8"/>
    </row>
    <row r="153" s="2" customFormat="1" ht="17" customHeight="1" spans="1:4">
      <c r="A153" s="6" t="s">
        <v>18</v>
      </c>
      <c r="B153" s="6" t="str">
        <f>"24328"</f>
        <v>24328</v>
      </c>
      <c r="C153" s="7">
        <v>86.3</v>
      </c>
      <c r="D153" s="8"/>
    </row>
    <row r="154" s="2" customFormat="1" ht="17" customHeight="1" spans="1:4">
      <c r="A154" s="6" t="s">
        <v>18</v>
      </c>
      <c r="B154" s="6" t="str">
        <f>"24716"</f>
        <v>24716</v>
      </c>
      <c r="C154" s="7">
        <v>86.2</v>
      </c>
      <c r="D154" s="8"/>
    </row>
    <row r="155" s="2" customFormat="1" ht="17" customHeight="1" spans="1:4">
      <c r="A155" s="6" t="s">
        <v>18</v>
      </c>
      <c r="B155" s="6" t="str">
        <f>"24630"</f>
        <v>24630</v>
      </c>
      <c r="C155" s="7">
        <v>85.9</v>
      </c>
      <c r="D155" s="8"/>
    </row>
    <row r="156" s="2" customFormat="1" ht="17" customHeight="1" spans="1:4">
      <c r="A156" s="8" t="s">
        <v>18</v>
      </c>
      <c r="B156" s="8" t="str">
        <f>"24323"</f>
        <v>24323</v>
      </c>
      <c r="C156" s="9">
        <v>85.7</v>
      </c>
      <c r="D156" s="8"/>
    </row>
    <row r="157" s="2" customFormat="1" ht="17" customHeight="1" spans="1:4">
      <c r="A157" s="8" t="s">
        <v>18</v>
      </c>
      <c r="B157" s="8" t="str">
        <f>"24501"</f>
        <v>24501</v>
      </c>
      <c r="C157" s="9">
        <v>85.5</v>
      </c>
      <c r="D157" s="8"/>
    </row>
    <row r="158" s="2" customFormat="1" ht="17" customHeight="1" spans="1:4">
      <c r="A158" s="6" t="s">
        <v>19</v>
      </c>
      <c r="B158" s="6" t="str">
        <f>"24825"</f>
        <v>24825</v>
      </c>
      <c r="C158" s="7">
        <v>86</v>
      </c>
      <c r="D158" s="8"/>
    </row>
    <row r="159" s="2" customFormat="1" ht="17" customHeight="1" spans="1:4">
      <c r="A159" s="6" t="s">
        <v>19</v>
      </c>
      <c r="B159" s="6" t="str">
        <f>"24822"</f>
        <v>24822</v>
      </c>
      <c r="C159" s="7">
        <v>85.3</v>
      </c>
      <c r="D159" s="8"/>
    </row>
    <row r="160" s="2" customFormat="1" ht="17" customHeight="1" spans="1:4">
      <c r="A160" s="6" t="s">
        <v>19</v>
      </c>
      <c r="B160" s="6" t="str">
        <f>"24806"</f>
        <v>24806</v>
      </c>
      <c r="C160" s="7">
        <v>85</v>
      </c>
      <c r="D160" s="8"/>
    </row>
    <row r="161" s="2" customFormat="1" ht="17" customHeight="1" spans="1:4">
      <c r="A161" s="6" t="s">
        <v>19</v>
      </c>
      <c r="B161" s="6" t="str">
        <f>"24813"</f>
        <v>24813</v>
      </c>
      <c r="C161" s="7">
        <v>83.6</v>
      </c>
      <c r="D161" s="8"/>
    </row>
    <row r="162" s="2" customFormat="1" ht="17" customHeight="1" spans="1:4">
      <c r="A162" s="6" t="s">
        <v>19</v>
      </c>
      <c r="B162" s="6" t="str">
        <f>"24818"</f>
        <v>24818</v>
      </c>
      <c r="C162" s="7">
        <v>78.5</v>
      </c>
      <c r="D162" s="8"/>
    </row>
    <row r="163" s="2" customFormat="1" ht="17" customHeight="1" spans="1:4">
      <c r="A163" s="8" t="s">
        <v>19</v>
      </c>
      <c r="B163" s="8" t="str">
        <f>"24814"</f>
        <v>24814</v>
      </c>
      <c r="C163" s="9">
        <v>78.3</v>
      </c>
      <c r="D163" s="8"/>
    </row>
    <row r="164" s="2" customFormat="1" ht="17" customHeight="1" spans="1:4">
      <c r="A164" s="6" t="s">
        <v>20</v>
      </c>
      <c r="B164" s="6" t="str">
        <f>"25006"</f>
        <v>25006</v>
      </c>
      <c r="C164" s="7">
        <v>87.4</v>
      </c>
      <c r="D164" s="8"/>
    </row>
    <row r="165" s="2" customFormat="1" ht="17" customHeight="1" spans="1:4">
      <c r="A165" s="6" t="s">
        <v>20</v>
      </c>
      <c r="B165" s="6" t="str">
        <f>"24929"</f>
        <v>24929</v>
      </c>
      <c r="C165" s="7">
        <v>86.8</v>
      </c>
      <c r="D165" s="8"/>
    </row>
    <row r="166" s="2" customFormat="1" ht="17" customHeight="1" spans="1:4">
      <c r="A166" s="6" t="s">
        <v>20</v>
      </c>
      <c r="B166" s="6" t="str">
        <f>"24923"</f>
        <v>24923</v>
      </c>
      <c r="C166" s="7">
        <v>85.1</v>
      </c>
      <c r="D166" s="8"/>
    </row>
    <row r="167" s="2" customFormat="1" ht="17" customHeight="1" spans="1:4">
      <c r="A167" s="6" t="s">
        <v>20</v>
      </c>
      <c r="B167" s="6" t="str">
        <f>"24924"</f>
        <v>24924</v>
      </c>
      <c r="C167" s="7">
        <v>85</v>
      </c>
      <c r="D167" s="8"/>
    </row>
    <row r="168" s="2" customFormat="1" ht="17" customHeight="1" spans="1:4">
      <c r="A168" s="6" t="s">
        <v>20</v>
      </c>
      <c r="B168" s="6" t="str">
        <f>"24927"</f>
        <v>24927</v>
      </c>
      <c r="C168" s="7">
        <v>83.7</v>
      </c>
      <c r="D168" s="8"/>
    </row>
    <row r="169" s="2" customFormat="1" ht="17" customHeight="1" spans="1:4">
      <c r="A169" s="6" t="s">
        <v>20</v>
      </c>
      <c r="B169" s="6" t="str">
        <f>"24925"</f>
        <v>24925</v>
      </c>
      <c r="C169" s="7">
        <v>82</v>
      </c>
      <c r="D169" s="8"/>
    </row>
    <row r="170" s="2" customFormat="1" ht="17" customHeight="1" spans="1:4">
      <c r="A170" s="6" t="s">
        <v>20</v>
      </c>
      <c r="B170" s="6" t="str">
        <f>"24926"</f>
        <v>24926</v>
      </c>
      <c r="C170" s="7">
        <v>81.1</v>
      </c>
      <c r="D170" s="8"/>
    </row>
    <row r="171" s="2" customFormat="1" ht="17" customHeight="1" spans="1:4">
      <c r="A171" s="6" t="s">
        <v>20</v>
      </c>
      <c r="B171" s="6" t="str">
        <f>"24922"</f>
        <v>24922</v>
      </c>
      <c r="C171" s="7">
        <v>77.6</v>
      </c>
      <c r="D171" s="8"/>
    </row>
    <row r="172" s="2" customFormat="1" ht="17" customHeight="1" spans="1:4">
      <c r="A172" s="6" t="s">
        <v>21</v>
      </c>
      <c r="B172" s="6" t="str">
        <f>"25011"</f>
        <v>25011</v>
      </c>
      <c r="C172" s="7">
        <v>85.4</v>
      </c>
      <c r="D172" s="8"/>
    </row>
    <row r="173" s="2" customFormat="1" ht="17" customHeight="1" spans="1:4">
      <c r="A173" s="6" t="s">
        <v>21</v>
      </c>
      <c r="B173" s="6" t="str">
        <f>"25020"</f>
        <v>25020</v>
      </c>
      <c r="C173" s="7">
        <v>80.5</v>
      </c>
      <c r="D173" s="8"/>
    </row>
    <row r="174" s="2" customFormat="1" ht="17" customHeight="1" spans="1:4">
      <c r="A174" s="6" t="s">
        <v>21</v>
      </c>
      <c r="B174" s="6" t="str">
        <f>"25018"</f>
        <v>25018</v>
      </c>
      <c r="C174" s="7">
        <v>80.1</v>
      </c>
      <c r="D174" s="8"/>
    </row>
    <row r="175" s="2" customFormat="1" ht="17" customHeight="1" spans="1:4">
      <c r="A175" s="6" t="s">
        <v>21</v>
      </c>
      <c r="B175" s="6" t="str">
        <f>"25010"</f>
        <v>25010</v>
      </c>
      <c r="C175" s="7">
        <v>78.5</v>
      </c>
      <c r="D175" s="8"/>
    </row>
    <row r="176" s="2" customFormat="1" ht="17" customHeight="1" spans="1:4">
      <c r="A176" s="6" t="s">
        <v>21</v>
      </c>
      <c r="B176" s="6" t="str">
        <f>"25015"</f>
        <v>25015</v>
      </c>
      <c r="C176" s="7">
        <v>78.4</v>
      </c>
      <c r="D176" s="8"/>
    </row>
    <row r="177" s="2" customFormat="1" ht="17" customHeight="1" spans="1:4">
      <c r="A177" s="6" t="s">
        <v>21</v>
      </c>
      <c r="B177" s="6" t="str">
        <f>"25016"</f>
        <v>25016</v>
      </c>
      <c r="C177" s="7">
        <v>78.3</v>
      </c>
      <c r="D177" s="8"/>
    </row>
    <row r="178" s="2" customFormat="1" ht="17" customHeight="1" spans="1:4">
      <c r="A178" s="6" t="s">
        <v>21</v>
      </c>
      <c r="B178" s="6" t="str">
        <f>"25114"</f>
        <v>25114</v>
      </c>
      <c r="C178" s="7">
        <v>77.6</v>
      </c>
      <c r="D178" s="8"/>
    </row>
    <row r="179" s="2" customFormat="1" ht="17" customHeight="1" spans="1:4">
      <c r="A179" s="6" t="s">
        <v>21</v>
      </c>
      <c r="B179" s="6" t="str">
        <f>"25112"</f>
        <v>25112</v>
      </c>
      <c r="C179" s="7">
        <v>77.1</v>
      </c>
      <c r="D179" s="8"/>
    </row>
    <row r="180" s="2" customFormat="1" ht="17" customHeight="1" spans="1:4">
      <c r="A180" s="6" t="s">
        <v>21</v>
      </c>
      <c r="B180" s="6" t="str">
        <f>"25115"</f>
        <v>25115</v>
      </c>
      <c r="C180" s="7">
        <v>77.1</v>
      </c>
      <c r="D180" s="8"/>
    </row>
    <row r="181" s="2" customFormat="1" ht="17" customHeight="1" spans="1:4">
      <c r="A181" s="6" t="s">
        <v>21</v>
      </c>
      <c r="B181" s="6" t="str">
        <f>"25113"</f>
        <v>25113</v>
      </c>
      <c r="C181" s="7">
        <v>76.9</v>
      </c>
      <c r="D181" s="8"/>
    </row>
    <row r="182" s="2" customFormat="1" ht="17" customHeight="1" spans="1:4">
      <c r="A182" s="6" t="s">
        <v>21</v>
      </c>
      <c r="B182" s="6" t="str">
        <f>"25028"</f>
        <v>25028</v>
      </c>
      <c r="C182" s="7">
        <v>76.2</v>
      </c>
      <c r="D182" s="8"/>
    </row>
    <row r="183" s="2" customFormat="1" ht="17" customHeight="1" spans="1:4">
      <c r="A183" s="6" t="s">
        <v>21</v>
      </c>
      <c r="B183" s="6" t="str">
        <f>"25021"</f>
        <v>25021</v>
      </c>
      <c r="C183" s="7">
        <v>75.7</v>
      </c>
      <c r="D183" s="8"/>
    </row>
    <row r="184" s="2" customFormat="1" ht="17" customHeight="1" spans="1:4">
      <c r="A184" s="6" t="s">
        <v>21</v>
      </c>
      <c r="B184" s="6" t="str">
        <f>"25024"</f>
        <v>25024</v>
      </c>
      <c r="C184" s="7">
        <v>75.6</v>
      </c>
      <c r="D184" s="8"/>
    </row>
    <row r="185" s="2" customFormat="1" ht="17" customHeight="1" spans="1:4">
      <c r="A185" s="8" t="s">
        <v>21</v>
      </c>
      <c r="B185" s="8" t="str">
        <f>"25105"</f>
        <v>25105</v>
      </c>
      <c r="C185" s="9">
        <v>74.1</v>
      </c>
      <c r="D185" s="8"/>
    </row>
    <row r="186" s="2" customFormat="1" ht="17" customHeight="1" spans="1:4">
      <c r="A186" s="6" t="s">
        <v>22</v>
      </c>
      <c r="B186" s="6" t="str">
        <f>"25127"</f>
        <v>25127</v>
      </c>
      <c r="C186" s="7">
        <v>90.9</v>
      </c>
      <c r="D186" s="8"/>
    </row>
    <row r="187" s="2" customFormat="1" ht="17" customHeight="1" spans="1:4">
      <c r="A187" s="6" t="s">
        <v>22</v>
      </c>
      <c r="B187" s="6" t="str">
        <f>"25125"</f>
        <v>25125</v>
      </c>
      <c r="C187" s="7">
        <v>88.6</v>
      </c>
      <c r="D187" s="8"/>
    </row>
    <row r="188" s="2" customFormat="1" ht="17" customHeight="1" spans="1:4">
      <c r="A188" s="6" t="s">
        <v>22</v>
      </c>
      <c r="B188" s="6" t="str">
        <f>"25307"</f>
        <v>25307</v>
      </c>
      <c r="C188" s="7">
        <v>87.4</v>
      </c>
      <c r="D188" s="8"/>
    </row>
    <row r="189" s="2" customFormat="1" ht="17" customHeight="1" spans="1:4">
      <c r="A189" s="6" t="s">
        <v>22</v>
      </c>
      <c r="B189" s="6" t="str">
        <f>"25123"</f>
        <v>25123</v>
      </c>
      <c r="C189" s="7">
        <v>85.4</v>
      </c>
      <c r="D189" s="8"/>
    </row>
    <row r="190" s="2" customFormat="1" ht="17" customHeight="1" spans="1:4">
      <c r="A190" s="6" t="s">
        <v>22</v>
      </c>
      <c r="B190" s="6" t="str">
        <f>"25301"</f>
        <v>25301</v>
      </c>
      <c r="C190" s="7">
        <v>85.4</v>
      </c>
      <c r="D190" s="8"/>
    </row>
    <row r="191" s="2" customFormat="1" ht="17" customHeight="1" spans="1:4">
      <c r="A191" s="6" t="s">
        <v>22</v>
      </c>
      <c r="B191" s="6" t="str">
        <f>"25229"</f>
        <v>25229</v>
      </c>
      <c r="C191" s="7">
        <v>84.8</v>
      </c>
      <c r="D191" s="8"/>
    </row>
    <row r="192" s="2" customFormat="1" ht="17" customHeight="1" spans="1:4">
      <c r="A192" s="6" t="s">
        <v>22</v>
      </c>
      <c r="B192" s="6" t="str">
        <f>"25212"</f>
        <v>25212</v>
      </c>
      <c r="C192" s="7">
        <v>84.4</v>
      </c>
      <c r="D192" s="8"/>
    </row>
    <row r="193" s="2" customFormat="1" ht="17" customHeight="1" spans="1:4">
      <c r="A193" s="6" t="s">
        <v>22</v>
      </c>
      <c r="B193" s="6" t="str">
        <f>"25208"</f>
        <v>25208</v>
      </c>
      <c r="C193" s="7">
        <v>82.6</v>
      </c>
      <c r="D193" s="8"/>
    </row>
    <row r="194" s="2" customFormat="1" ht="17" customHeight="1" spans="1:4">
      <c r="A194" s="6" t="s">
        <v>22</v>
      </c>
      <c r="B194" s="6" t="str">
        <f>"25213"</f>
        <v>25213</v>
      </c>
      <c r="C194" s="7">
        <v>82.6</v>
      </c>
      <c r="D194" s="8"/>
    </row>
    <row r="195" s="2" customFormat="1" ht="17" customHeight="1" spans="1:4">
      <c r="A195" s="6" t="s">
        <v>22</v>
      </c>
      <c r="B195" s="6" t="str">
        <f>"25207"</f>
        <v>25207</v>
      </c>
      <c r="C195" s="7">
        <v>82.1</v>
      </c>
      <c r="D195" s="8"/>
    </row>
    <row r="196" s="2" customFormat="1" ht="17" customHeight="1" spans="1:4">
      <c r="A196" s="6" t="s">
        <v>22</v>
      </c>
      <c r="B196" s="6" t="str">
        <f>"25220"</f>
        <v>25220</v>
      </c>
      <c r="C196" s="7">
        <v>82.1</v>
      </c>
      <c r="D196" s="8"/>
    </row>
    <row r="197" s="2" customFormat="1" ht="17" customHeight="1" spans="1:4">
      <c r="A197" s="6" t="s">
        <v>22</v>
      </c>
      <c r="B197" s="6" t="str">
        <f>"25205"</f>
        <v>25205</v>
      </c>
      <c r="C197" s="7">
        <v>81.1</v>
      </c>
      <c r="D197" s="8"/>
    </row>
    <row r="198" s="2" customFormat="1" ht="17" customHeight="1" spans="1:4">
      <c r="A198" s="6" t="s">
        <v>22</v>
      </c>
      <c r="B198" s="6" t="str">
        <f>"25310"</f>
        <v>25310</v>
      </c>
      <c r="C198" s="7">
        <v>81.1</v>
      </c>
      <c r="D198" s="8"/>
    </row>
    <row r="199" s="2" customFormat="1" ht="17" customHeight="1" spans="1:4">
      <c r="A199" s="8" t="s">
        <v>22</v>
      </c>
      <c r="B199" s="8" t="str">
        <f>"25219"</f>
        <v>25219</v>
      </c>
      <c r="C199" s="9">
        <v>80.8</v>
      </c>
      <c r="D199" s="8"/>
    </row>
    <row r="200" s="2" customFormat="1" ht="17" customHeight="1" spans="1:4">
      <c r="A200" s="8" t="s">
        <v>22</v>
      </c>
      <c r="B200" s="8" t="str">
        <f>"25210"</f>
        <v>25210</v>
      </c>
      <c r="C200" s="9">
        <v>80.7</v>
      </c>
      <c r="D200" s="8"/>
    </row>
    <row r="201" s="2" customFormat="1" ht="17" customHeight="1" spans="1:4">
      <c r="A201" s="8" t="s">
        <v>22</v>
      </c>
      <c r="B201" s="8" t="str">
        <f>"25118"</f>
        <v>25118</v>
      </c>
      <c r="C201" s="9">
        <v>80.5</v>
      </c>
      <c r="D201" s="8"/>
    </row>
    <row r="202" s="2" customFormat="1" ht="17" customHeight="1" spans="1:4">
      <c r="A202" s="6" t="s">
        <v>23</v>
      </c>
      <c r="B202" s="6" t="str">
        <f>"25405"</f>
        <v>25405</v>
      </c>
      <c r="C202" s="7">
        <v>89</v>
      </c>
      <c r="D202" s="8"/>
    </row>
    <row r="203" s="2" customFormat="1" ht="17" customHeight="1" spans="1:4">
      <c r="A203" s="6" t="s">
        <v>23</v>
      </c>
      <c r="B203" s="6" t="str">
        <f>"25328"</f>
        <v>25328</v>
      </c>
      <c r="C203" s="7">
        <v>87.8</v>
      </c>
      <c r="D203" s="8"/>
    </row>
    <row r="204" s="2" customFormat="1" ht="17" customHeight="1" spans="1:4">
      <c r="A204" s="6" t="s">
        <v>23</v>
      </c>
      <c r="B204" s="6" t="str">
        <f>"25404"</f>
        <v>25404</v>
      </c>
      <c r="C204" s="7">
        <v>86.6</v>
      </c>
      <c r="D204" s="8"/>
    </row>
    <row r="205" s="2" customFormat="1" ht="17" customHeight="1" spans="1:4">
      <c r="A205" s="6" t="s">
        <v>23</v>
      </c>
      <c r="B205" s="6" t="str">
        <f>"25408"</f>
        <v>25408</v>
      </c>
      <c r="C205" s="7">
        <v>86.6</v>
      </c>
      <c r="D205" s="8"/>
    </row>
    <row r="206" s="2" customFormat="1" ht="17" customHeight="1" spans="1:4">
      <c r="A206" s="6" t="s">
        <v>23</v>
      </c>
      <c r="B206" s="6" t="str">
        <f>"25416"</f>
        <v>25416</v>
      </c>
      <c r="C206" s="7">
        <v>86.1</v>
      </c>
      <c r="D206" s="8"/>
    </row>
    <row r="207" s="2" customFormat="1" ht="17" customHeight="1" spans="1:4">
      <c r="A207" s="6" t="s">
        <v>23</v>
      </c>
      <c r="B207" s="6" t="str">
        <f>"25403"</f>
        <v>25403</v>
      </c>
      <c r="C207" s="7">
        <v>85.6</v>
      </c>
      <c r="D207" s="8"/>
    </row>
    <row r="208" s="2" customFormat="1" ht="17" customHeight="1" spans="1:4">
      <c r="A208" s="6" t="s">
        <v>23</v>
      </c>
      <c r="B208" s="6" t="str">
        <f>"25402"</f>
        <v>25402</v>
      </c>
      <c r="C208" s="7">
        <v>85.4</v>
      </c>
      <c r="D208" s="8"/>
    </row>
    <row r="209" s="2" customFormat="1" ht="17" customHeight="1" spans="1:4">
      <c r="A209" s="6" t="s">
        <v>23</v>
      </c>
      <c r="B209" s="6" t="str">
        <f>"25330"</f>
        <v>25330</v>
      </c>
      <c r="C209" s="7">
        <v>84.1</v>
      </c>
      <c r="D209" s="8"/>
    </row>
    <row r="210" s="2" customFormat="1" ht="17" customHeight="1" spans="1:4">
      <c r="A210" s="6" t="s">
        <v>23</v>
      </c>
      <c r="B210" s="6" t="str">
        <f>"25413"</f>
        <v>25413</v>
      </c>
      <c r="C210" s="7">
        <v>84.1</v>
      </c>
      <c r="D210" s="8"/>
    </row>
    <row r="211" s="2" customFormat="1" ht="17" customHeight="1" spans="1:4">
      <c r="A211" s="8" t="s">
        <v>23</v>
      </c>
      <c r="B211" s="8" t="str">
        <f>"25324"</f>
        <v>25324</v>
      </c>
      <c r="C211" s="9">
        <v>83.7</v>
      </c>
      <c r="D211" s="8"/>
    </row>
    <row r="212" s="2" customFormat="1" ht="17" customHeight="1" spans="1:4">
      <c r="A212" s="8" t="s">
        <v>23</v>
      </c>
      <c r="B212" s="8" t="str">
        <f>"25411"</f>
        <v>25411</v>
      </c>
      <c r="C212" s="9">
        <v>83.6</v>
      </c>
      <c r="D212" s="8"/>
    </row>
    <row r="213" s="2" customFormat="1" ht="17" customHeight="1" spans="1:4">
      <c r="A213" s="6" t="s">
        <v>24</v>
      </c>
      <c r="B213" s="6" t="str">
        <f>"25430"</f>
        <v>25430</v>
      </c>
      <c r="C213" s="7">
        <v>88.2</v>
      </c>
      <c r="D213" s="8"/>
    </row>
    <row r="214" s="2" customFormat="1" ht="17" customHeight="1" spans="1:4">
      <c r="A214" s="6" t="s">
        <v>24</v>
      </c>
      <c r="B214" s="6" t="str">
        <f>"25429"</f>
        <v>25429</v>
      </c>
      <c r="C214" s="7">
        <v>83.7</v>
      </c>
      <c r="D214" s="8"/>
    </row>
    <row r="215" s="2" customFormat="1" ht="17" customHeight="1" spans="1:4">
      <c r="A215" s="6" t="s">
        <v>24</v>
      </c>
      <c r="B215" s="6" t="str">
        <f>"25502"</f>
        <v>25502</v>
      </c>
      <c r="C215" s="7">
        <v>83.5</v>
      </c>
      <c r="D215" s="8"/>
    </row>
    <row r="216" s="2" customFormat="1" ht="17" customHeight="1" spans="1:4">
      <c r="A216" s="6" t="s">
        <v>24</v>
      </c>
      <c r="B216" s="6" t="str">
        <f>"25426"</f>
        <v>25426</v>
      </c>
      <c r="C216" s="7">
        <v>78.8</v>
      </c>
      <c r="D216" s="8"/>
    </row>
    <row r="217" s="2" customFormat="1" ht="17" customHeight="1" spans="1:4">
      <c r="A217" s="6" t="s">
        <v>24</v>
      </c>
      <c r="B217" s="6" t="str">
        <f>"25424"</f>
        <v>25424</v>
      </c>
      <c r="C217" s="7">
        <v>77.6</v>
      </c>
      <c r="D217" s="8"/>
    </row>
    <row r="218" s="2" customFormat="1" ht="17" customHeight="1" spans="1:4">
      <c r="A218" s="6" t="s">
        <v>25</v>
      </c>
      <c r="B218" s="6" t="str">
        <f>"25615"</f>
        <v>25615</v>
      </c>
      <c r="C218" s="7">
        <v>84.3</v>
      </c>
      <c r="D218" s="8"/>
    </row>
    <row r="219" s="2" customFormat="1" ht="17" customHeight="1" spans="1:4">
      <c r="A219" s="6" t="s">
        <v>25</v>
      </c>
      <c r="B219" s="6" t="str">
        <f>"25516"</f>
        <v>25516</v>
      </c>
      <c r="C219" s="7">
        <v>82.7</v>
      </c>
      <c r="D219" s="8"/>
    </row>
    <row r="220" s="2" customFormat="1" ht="17" customHeight="1" spans="1:4">
      <c r="A220" s="6" t="s">
        <v>25</v>
      </c>
      <c r="B220" s="6" t="str">
        <f>"25530"</f>
        <v>25530</v>
      </c>
      <c r="C220" s="7">
        <v>81.5</v>
      </c>
      <c r="D220" s="8"/>
    </row>
    <row r="221" s="2" customFormat="1" ht="17" customHeight="1" spans="1:4">
      <c r="A221" s="6" t="s">
        <v>25</v>
      </c>
      <c r="B221" s="6" t="str">
        <f>"25608"</f>
        <v>25608</v>
      </c>
      <c r="C221" s="7">
        <v>81.2</v>
      </c>
      <c r="D221" s="8"/>
    </row>
    <row r="222" s="2" customFormat="1" ht="17" customHeight="1" spans="1:4">
      <c r="A222" s="6" t="s">
        <v>25</v>
      </c>
      <c r="B222" s="6" t="str">
        <f>"25510"</f>
        <v>25510</v>
      </c>
      <c r="C222" s="7">
        <v>80.8</v>
      </c>
      <c r="D222" s="8"/>
    </row>
    <row r="223" s="2" customFormat="1" ht="17" customHeight="1" spans="1:4">
      <c r="A223" s="6" t="s">
        <v>25</v>
      </c>
      <c r="B223" s="6" t="str">
        <f>"25505"</f>
        <v>25505</v>
      </c>
      <c r="C223" s="7">
        <v>80.4</v>
      </c>
      <c r="D223" s="8"/>
    </row>
    <row r="224" s="2" customFormat="1" ht="17" customHeight="1" spans="1:4">
      <c r="A224" s="6" t="s">
        <v>25</v>
      </c>
      <c r="B224" s="6" t="str">
        <f>"25515"</f>
        <v>25515</v>
      </c>
      <c r="C224" s="7">
        <v>79.6</v>
      </c>
      <c r="D224" s="8"/>
    </row>
    <row r="225" s="2" customFormat="1" ht="17" customHeight="1" spans="1:4">
      <c r="A225" s="6" t="s">
        <v>25</v>
      </c>
      <c r="B225" s="6" t="str">
        <f>"25513"</f>
        <v>25513</v>
      </c>
      <c r="C225" s="7">
        <v>79.1</v>
      </c>
      <c r="D225" s="8"/>
    </row>
    <row r="226" s="2" customFormat="1" ht="17" customHeight="1" spans="1:4">
      <c r="A226" s="6" t="s">
        <v>25</v>
      </c>
      <c r="B226" s="6" t="str">
        <f>"25524"</f>
        <v>25524</v>
      </c>
      <c r="C226" s="7">
        <v>78.1</v>
      </c>
      <c r="D226" s="8"/>
    </row>
    <row r="227" s="2" customFormat="1" ht="17" customHeight="1" spans="1:4">
      <c r="A227" s="6" t="s">
        <v>25</v>
      </c>
      <c r="B227" s="6" t="str">
        <f>"25616"</f>
        <v>25616</v>
      </c>
      <c r="C227" s="7">
        <v>76.7</v>
      </c>
      <c r="D227" s="8"/>
    </row>
    <row r="228" s="2" customFormat="1" ht="17" customHeight="1" spans="1:4">
      <c r="A228" s="6" t="s">
        <v>25</v>
      </c>
      <c r="B228" s="6" t="str">
        <f>"25506"</f>
        <v>25506</v>
      </c>
      <c r="C228" s="7">
        <v>76.6</v>
      </c>
      <c r="D228" s="8"/>
    </row>
    <row r="229" s="2" customFormat="1" ht="17" customHeight="1" spans="1:4">
      <c r="A229" s="6" t="s">
        <v>25</v>
      </c>
      <c r="B229" s="6" t="str">
        <f>"25528"</f>
        <v>25528</v>
      </c>
      <c r="C229" s="7">
        <v>76.2</v>
      </c>
      <c r="D229" s="8"/>
    </row>
    <row r="230" s="2" customFormat="1" ht="17" customHeight="1" spans="1:4">
      <c r="A230" s="6" t="s">
        <v>25</v>
      </c>
      <c r="B230" s="6" t="str">
        <f>"25621"</f>
        <v>25621</v>
      </c>
      <c r="C230" s="7">
        <v>76.2</v>
      </c>
      <c r="D230" s="8"/>
    </row>
    <row r="231" s="2" customFormat="1" ht="17" customHeight="1" spans="1:4">
      <c r="A231" s="6" t="s">
        <v>25</v>
      </c>
      <c r="B231" s="6" t="str">
        <f>"25611"</f>
        <v>25611</v>
      </c>
      <c r="C231" s="7">
        <v>73.7</v>
      </c>
      <c r="D231" s="8"/>
    </row>
    <row r="232" s="2" customFormat="1" ht="17" customHeight="1" spans="1:4">
      <c r="A232" s="6" t="s">
        <v>25</v>
      </c>
      <c r="B232" s="6" t="str">
        <f>"25617"</f>
        <v>25617</v>
      </c>
      <c r="C232" s="7">
        <v>73</v>
      </c>
      <c r="D232" s="8"/>
    </row>
    <row r="233" s="2" customFormat="1" ht="17" customHeight="1" spans="1:4">
      <c r="A233" s="6" t="s">
        <v>25</v>
      </c>
      <c r="B233" s="6" t="str">
        <f>"25623"</f>
        <v>25623</v>
      </c>
      <c r="C233" s="7">
        <v>72.7</v>
      </c>
      <c r="D233" s="8"/>
    </row>
    <row r="234" s="2" customFormat="1" ht="17" customHeight="1" spans="1:4">
      <c r="A234" s="8" t="s">
        <v>25</v>
      </c>
      <c r="B234" s="8" t="str">
        <f>"25519"</f>
        <v>25519</v>
      </c>
      <c r="C234" s="9">
        <v>69.4</v>
      </c>
      <c r="D234" s="8"/>
    </row>
    <row r="235" s="2" customFormat="1" ht="17" customHeight="1" spans="1:4">
      <c r="A235" s="8" t="s">
        <v>25</v>
      </c>
      <c r="B235" s="8" t="str">
        <f>"25527"</f>
        <v>25527</v>
      </c>
      <c r="C235" s="9">
        <v>66.7</v>
      </c>
      <c r="D235" s="8"/>
    </row>
    <row r="236" s="2" customFormat="1" ht="17" customHeight="1" spans="1:4">
      <c r="A236" s="8" t="s">
        <v>25</v>
      </c>
      <c r="B236" s="8" t="str">
        <f>"25523"</f>
        <v>25523</v>
      </c>
      <c r="C236" s="9">
        <v>62.5</v>
      </c>
      <c r="D236" s="8"/>
    </row>
    <row r="237" s="2" customFormat="1" ht="17" customHeight="1" spans="1:4">
      <c r="A237" s="8" t="s">
        <v>25</v>
      </c>
      <c r="B237" s="8" t="str">
        <f>"25529"</f>
        <v>25529</v>
      </c>
      <c r="C237" s="9">
        <v>62</v>
      </c>
      <c r="D237" s="8"/>
    </row>
    <row r="238" s="2" customFormat="1" ht="17" customHeight="1" spans="1:4">
      <c r="A238" s="6" t="s">
        <v>26</v>
      </c>
      <c r="B238" s="6" t="str">
        <f>"25703"</f>
        <v>25703</v>
      </c>
      <c r="C238" s="7">
        <v>90.5</v>
      </c>
      <c r="D238" s="8"/>
    </row>
    <row r="239" s="2" customFormat="1" ht="17" customHeight="1" spans="1:4">
      <c r="A239" s="6" t="s">
        <v>26</v>
      </c>
      <c r="B239" s="6" t="str">
        <f>"25628"</f>
        <v>25628</v>
      </c>
      <c r="C239" s="7">
        <v>88.4</v>
      </c>
      <c r="D239" s="8"/>
    </row>
    <row r="240" s="2" customFormat="1" ht="17" customHeight="1" spans="1:4">
      <c r="A240" s="6" t="s">
        <v>26</v>
      </c>
      <c r="B240" s="6" t="str">
        <f>"25713"</f>
        <v>25713</v>
      </c>
      <c r="C240" s="7">
        <v>86.4</v>
      </c>
      <c r="D240" s="8"/>
    </row>
    <row r="241" s="2" customFormat="1" ht="17" customHeight="1" spans="1:4">
      <c r="A241" s="6" t="s">
        <v>26</v>
      </c>
      <c r="B241" s="6" t="str">
        <f>"25720"</f>
        <v>25720</v>
      </c>
      <c r="C241" s="7">
        <v>85.5</v>
      </c>
      <c r="D241" s="8"/>
    </row>
    <row r="242" s="2" customFormat="1" ht="17" customHeight="1" spans="1:4">
      <c r="A242" s="6" t="s">
        <v>26</v>
      </c>
      <c r="B242" s="6" t="str">
        <f>"25725"</f>
        <v>25725</v>
      </c>
      <c r="C242" s="7">
        <v>81.8</v>
      </c>
      <c r="D242" s="8"/>
    </row>
    <row r="243" s="2" customFormat="1" ht="17" customHeight="1" spans="1:4">
      <c r="A243" s="6" t="s">
        <v>26</v>
      </c>
      <c r="B243" s="6" t="str">
        <f>"25717"</f>
        <v>25717</v>
      </c>
      <c r="C243" s="7">
        <v>80.1</v>
      </c>
      <c r="D243" s="8"/>
    </row>
    <row r="244" s="2" customFormat="1" ht="17" customHeight="1" spans="1:4">
      <c r="A244" s="6" t="s">
        <v>26</v>
      </c>
      <c r="B244" s="6" t="str">
        <f>"25730"</f>
        <v>25730</v>
      </c>
      <c r="C244" s="7">
        <v>79.8</v>
      </c>
      <c r="D244" s="8"/>
    </row>
    <row r="245" s="2" customFormat="1" ht="17" customHeight="1" spans="1:4">
      <c r="A245" s="6" t="s">
        <v>26</v>
      </c>
      <c r="B245" s="6" t="str">
        <f>"25701"</f>
        <v>25701</v>
      </c>
      <c r="C245" s="7">
        <v>79.7</v>
      </c>
      <c r="D245" s="8"/>
    </row>
    <row r="246" s="2" customFormat="1" ht="17" customHeight="1" spans="1:4">
      <c r="A246" s="6" t="s">
        <v>26</v>
      </c>
      <c r="B246" s="6" t="str">
        <f>"25714"</f>
        <v>25714</v>
      </c>
      <c r="C246" s="7">
        <v>78.9</v>
      </c>
      <c r="D246" s="8"/>
    </row>
    <row r="247" s="2" customFormat="1" ht="17" customHeight="1" spans="1:4">
      <c r="A247" s="6" t="s">
        <v>26</v>
      </c>
      <c r="B247" s="6" t="str">
        <f>"25707"</f>
        <v>25707</v>
      </c>
      <c r="C247" s="7">
        <v>78.6</v>
      </c>
      <c r="D247" s="8"/>
    </row>
    <row r="248" s="2" customFormat="1" ht="17" customHeight="1" spans="1:4">
      <c r="A248" s="8" t="s">
        <v>26</v>
      </c>
      <c r="B248" s="8" t="str">
        <f>"25727"</f>
        <v>25727</v>
      </c>
      <c r="C248" s="9">
        <v>76</v>
      </c>
      <c r="D248" s="8"/>
    </row>
    <row r="249" s="2" customFormat="1" ht="17" customHeight="1" spans="1:4">
      <c r="A249" s="8" t="s">
        <v>26</v>
      </c>
      <c r="B249" s="8" t="str">
        <f>"25709"</f>
        <v>25709</v>
      </c>
      <c r="C249" s="9">
        <v>73.5</v>
      </c>
      <c r="D249" s="8"/>
    </row>
    <row r="250" s="2" customFormat="1" ht="17" customHeight="1" spans="1:4">
      <c r="A250" s="6" t="s">
        <v>27</v>
      </c>
      <c r="B250" s="6" t="str">
        <f>"25812"</f>
        <v>25812</v>
      </c>
      <c r="C250" s="7">
        <v>87.8</v>
      </c>
      <c r="D250" s="8"/>
    </row>
    <row r="251" s="2" customFormat="1" ht="17" customHeight="1" spans="1:4">
      <c r="A251" s="6" t="s">
        <v>27</v>
      </c>
      <c r="B251" s="6" t="str">
        <f>"25820"</f>
        <v>25820</v>
      </c>
      <c r="C251" s="7">
        <v>87.3</v>
      </c>
      <c r="D251" s="8"/>
    </row>
    <row r="252" s="2" customFormat="1" ht="17" customHeight="1" spans="1:4">
      <c r="A252" s="6" t="s">
        <v>27</v>
      </c>
      <c r="B252" s="6" t="str">
        <f>"25827"</f>
        <v>25827</v>
      </c>
      <c r="C252" s="7">
        <v>87</v>
      </c>
      <c r="D252" s="8"/>
    </row>
    <row r="253" s="2" customFormat="1" ht="17" customHeight="1" spans="1:4">
      <c r="A253" s="6" t="s">
        <v>27</v>
      </c>
      <c r="B253" s="6" t="str">
        <f>"25826"</f>
        <v>25826</v>
      </c>
      <c r="C253" s="7">
        <v>86.2</v>
      </c>
      <c r="D253" s="8"/>
    </row>
    <row r="254" s="2" customFormat="1" ht="17" customHeight="1" spans="1:4">
      <c r="A254" s="6" t="s">
        <v>27</v>
      </c>
      <c r="B254" s="6" t="str">
        <f>"25802"</f>
        <v>25802</v>
      </c>
      <c r="C254" s="7">
        <v>86.1</v>
      </c>
      <c r="D254" s="8"/>
    </row>
    <row r="255" s="2" customFormat="1" ht="17" customHeight="1" spans="1:4">
      <c r="A255" s="6" t="s">
        <v>27</v>
      </c>
      <c r="B255" s="6" t="str">
        <f>"25806"</f>
        <v>25806</v>
      </c>
      <c r="C255" s="7">
        <v>84.9</v>
      </c>
      <c r="D255" s="8"/>
    </row>
    <row r="256" s="2" customFormat="1" ht="17" customHeight="1" spans="1:4">
      <c r="A256" s="6" t="s">
        <v>27</v>
      </c>
      <c r="B256" s="6" t="str">
        <f>"25814"</f>
        <v>25814</v>
      </c>
      <c r="C256" s="7">
        <v>84.5</v>
      </c>
      <c r="D256" s="8"/>
    </row>
    <row r="257" s="2" customFormat="1" ht="17" customHeight="1" spans="1:4">
      <c r="A257" s="6" t="s">
        <v>27</v>
      </c>
      <c r="B257" s="6" t="str">
        <f>"25829"</f>
        <v>25829</v>
      </c>
      <c r="C257" s="7">
        <v>84.4</v>
      </c>
      <c r="D257" s="8"/>
    </row>
    <row r="258" s="2" customFormat="1" ht="17" customHeight="1" spans="1:4">
      <c r="A258" s="6" t="s">
        <v>27</v>
      </c>
      <c r="B258" s="6" t="str">
        <f>"25817"</f>
        <v>25817</v>
      </c>
      <c r="C258" s="7">
        <v>84.2</v>
      </c>
      <c r="D258" s="8"/>
    </row>
    <row r="259" s="2" customFormat="1" ht="17" customHeight="1" spans="1:4">
      <c r="A259" s="6" t="s">
        <v>27</v>
      </c>
      <c r="B259" s="6" t="str">
        <f>"25907"</f>
        <v>25907</v>
      </c>
      <c r="C259" s="7">
        <v>82.9</v>
      </c>
      <c r="D259" s="8"/>
    </row>
    <row r="260" s="2" customFormat="1" ht="17" customHeight="1" spans="1:4">
      <c r="A260" s="6" t="s">
        <v>27</v>
      </c>
      <c r="B260" s="6" t="str">
        <f>"25903"</f>
        <v>25903</v>
      </c>
      <c r="C260" s="7">
        <v>82.2</v>
      </c>
      <c r="D260" s="8"/>
    </row>
    <row r="261" s="2" customFormat="1" ht="17" customHeight="1" spans="1:4">
      <c r="A261" s="8" t="s">
        <v>27</v>
      </c>
      <c r="B261" s="8" t="str">
        <f>"25801"</f>
        <v>25801</v>
      </c>
      <c r="C261" s="9">
        <v>82</v>
      </c>
      <c r="D261" s="8"/>
    </row>
    <row r="262" s="2" customFormat="1" ht="17" customHeight="1" spans="1:4">
      <c r="A262" s="8" t="s">
        <v>27</v>
      </c>
      <c r="B262" s="8" t="str">
        <f>"25909"</f>
        <v>25909</v>
      </c>
      <c r="C262" s="9">
        <v>82</v>
      </c>
      <c r="D262" s="8"/>
    </row>
    <row r="263" s="2" customFormat="1" ht="17" customHeight="1" spans="1:4">
      <c r="A263" s="6" t="s">
        <v>28</v>
      </c>
      <c r="B263" s="6" t="str">
        <f>"26127"</f>
        <v>26127</v>
      </c>
      <c r="C263" s="7">
        <v>88.6</v>
      </c>
      <c r="D263" s="8"/>
    </row>
    <row r="264" s="2" customFormat="1" ht="17" customHeight="1" spans="1:4">
      <c r="A264" s="6" t="s">
        <v>28</v>
      </c>
      <c r="B264" s="6" t="str">
        <f>"26001"</f>
        <v>26001</v>
      </c>
      <c r="C264" s="7">
        <v>87.8</v>
      </c>
      <c r="D264" s="8"/>
    </row>
    <row r="265" s="2" customFormat="1" ht="17" customHeight="1" spans="1:4">
      <c r="A265" s="6" t="s">
        <v>28</v>
      </c>
      <c r="B265" s="6" t="str">
        <f>"26110"</f>
        <v>26110</v>
      </c>
      <c r="C265" s="7">
        <v>86.4</v>
      </c>
      <c r="D265" s="8"/>
    </row>
    <row r="266" s="2" customFormat="1" ht="17" customHeight="1" spans="1:4">
      <c r="A266" s="6" t="s">
        <v>28</v>
      </c>
      <c r="B266" s="6" t="str">
        <f>"26008"</f>
        <v>26008</v>
      </c>
      <c r="C266" s="7">
        <v>85.4</v>
      </c>
      <c r="D266" s="8"/>
    </row>
    <row r="267" s="2" customFormat="1" ht="17" customHeight="1" spans="1:4">
      <c r="A267" s="6" t="s">
        <v>28</v>
      </c>
      <c r="B267" s="6" t="str">
        <f>"26003"</f>
        <v>26003</v>
      </c>
      <c r="C267" s="7">
        <v>85.3</v>
      </c>
      <c r="D267" s="8"/>
    </row>
    <row r="268" s="2" customFormat="1" ht="17" customHeight="1" spans="1:4">
      <c r="A268" s="6" t="s">
        <v>28</v>
      </c>
      <c r="B268" s="6" t="str">
        <f>"26014"</f>
        <v>26014</v>
      </c>
      <c r="C268" s="7">
        <v>85.1</v>
      </c>
      <c r="D268" s="8"/>
    </row>
    <row r="269" s="2" customFormat="1" ht="17" customHeight="1" spans="1:4">
      <c r="A269" s="6" t="s">
        <v>28</v>
      </c>
      <c r="B269" s="6" t="str">
        <f>"25919"</f>
        <v>25919</v>
      </c>
      <c r="C269" s="7">
        <v>84.7</v>
      </c>
      <c r="D269" s="8"/>
    </row>
    <row r="270" s="2" customFormat="1" ht="17" customHeight="1" spans="1:4">
      <c r="A270" s="6" t="s">
        <v>28</v>
      </c>
      <c r="B270" s="6" t="str">
        <f>"26102"</f>
        <v>26102</v>
      </c>
      <c r="C270" s="7">
        <v>84.5</v>
      </c>
      <c r="D270" s="8"/>
    </row>
    <row r="271" s="2" customFormat="1" ht="17" customHeight="1" spans="1:4">
      <c r="A271" s="6" t="s">
        <v>28</v>
      </c>
      <c r="B271" s="6" t="str">
        <f>"26016"</f>
        <v>26016</v>
      </c>
      <c r="C271" s="7">
        <v>83.9</v>
      </c>
      <c r="D271" s="8"/>
    </row>
    <row r="272" s="2" customFormat="1" ht="17" customHeight="1" spans="1:4">
      <c r="A272" s="6" t="s">
        <v>28</v>
      </c>
      <c r="B272" s="6" t="str">
        <f>"26004"</f>
        <v>26004</v>
      </c>
      <c r="C272" s="7">
        <v>83.5</v>
      </c>
      <c r="D272" s="8"/>
    </row>
    <row r="273" s="2" customFormat="1" ht="17" customHeight="1" spans="1:4">
      <c r="A273" s="6" t="s">
        <v>28</v>
      </c>
      <c r="B273" s="6" t="str">
        <f>"25923"</f>
        <v>25923</v>
      </c>
      <c r="C273" s="7">
        <v>83.4</v>
      </c>
      <c r="D273" s="8"/>
    </row>
    <row r="274" s="2" customFormat="1" ht="17" customHeight="1" spans="1:4">
      <c r="A274" s="8" t="s">
        <v>28</v>
      </c>
      <c r="B274" s="8" t="str">
        <f>"26021"</f>
        <v>26021</v>
      </c>
      <c r="C274" s="9">
        <v>82.8</v>
      </c>
      <c r="D274" s="8"/>
    </row>
    <row r="275" s="2" customFormat="1" ht="17" customHeight="1" spans="1:4">
      <c r="A275" s="8" t="s">
        <v>28</v>
      </c>
      <c r="B275" s="8" t="str">
        <f>"26106"</f>
        <v>26106</v>
      </c>
      <c r="C275" s="9">
        <v>82.1</v>
      </c>
      <c r="D275" s="8"/>
    </row>
    <row r="276" s="2" customFormat="1" ht="17" customHeight="1" spans="1:4">
      <c r="A276" s="8" t="s">
        <v>28</v>
      </c>
      <c r="B276" s="8" t="str">
        <f>"26121"</f>
        <v>26121</v>
      </c>
      <c r="C276" s="9">
        <v>81.5</v>
      </c>
      <c r="D276" s="8"/>
    </row>
    <row r="277" s="2" customFormat="1" ht="17" customHeight="1" spans="1:4">
      <c r="A277" s="6" t="s">
        <v>29</v>
      </c>
      <c r="B277" s="6" t="str">
        <f>"26226"</f>
        <v>26226</v>
      </c>
      <c r="C277" s="7">
        <v>87</v>
      </c>
      <c r="D277" s="8"/>
    </row>
    <row r="278" s="2" customFormat="1" ht="17" customHeight="1" spans="1:4">
      <c r="A278" s="6" t="s">
        <v>29</v>
      </c>
      <c r="B278" s="6" t="str">
        <f>"26228"</f>
        <v>26228</v>
      </c>
      <c r="C278" s="7">
        <v>86.5</v>
      </c>
      <c r="D278" s="8"/>
    </row>
    <row r="279" s="2" customFormat="1" ht="17" customHeight="1" spans="1:4">
      <c r="A279" s="6" t="s">
        <v>29</v>
      </c>
      <c r="B279" s="6" t="str">
        <f>"26308"</f>
        <v>26308</v>
      </c>
      <c r="C279" s="7">
        <v>84.5</v>
      </c>
      <c r="D279" s="8"/>
    </row>
    <row r="280" s="2" customFormat="1" ht="17" customHeight="1" spans="1:4">
      <c r="A280" s="6" t="s">
        <v>30</v>
      </c>
      <c r="B280" s="6" t="str">
        <f>"26424"</f>
        <v>26424</v>
      </c>
      <c r="C280" s="7">
        <v>92.2</v>
      </c>
      <c r="D280" s="8"/>
    </row>
    <row r="281" s="2" customFormat="1" ht="17" customHeight="1" spans="1:4">
      <c r="A281" s="6" t="s">
        <v>30</v>
      </c>
      <c r="B281" s="6" t="str">
        <f>"26416"</f>
        <v>26416</v>
      </c>
      <c r="C281" s="7">
        <v>89.6</v>
      </c>
      <c r="D281" s="8"/>
    </row>
    <row r="282" s="2" customFormat="1" ht="17" customHeight="1" spans="1:4">
      <c r="A282" s="6" t="s">
        <v>30</v>
      </c>
      <c r="B282" s="6" t="str">
        <f>"26408"</f>
        <v>26408</v>
      </c>
      <c r="C282" s="7">
        <v>89.1</v>
      </c>
      <c r="D282" s="8"/>
    </row>
    <row r="283" s="2" customFormat="1" ht="17" customHeight="1" spans="1:4">
      <c r="A283" s="6" t="s">
        <v>30</v>
      </c>
      <c r="B283" s="6" t="str">
        <f>"26317"</f>
        <v>26317</v>
      </c>
      <c r="C283" s="7">
        <v>88.2</v>
      </c>
      <c r="D283" s="8"/>
    </row>
    <row r="284" s="2" customFormat="1" ht="17" customHeight="1" spans="1:4">
      <c r="A284" s="6" t="s">
        <v>30</v>
      </c>
      <c r="B284" s="6" t="str">
        <f>"26325"</f>
        <v>26325</v>
      </c>
      <c r="C284" s="7">
        <v>88.2</v>
      </c>
      <c r="D284" s="8"/>
    </row>
    <row r="285" s="2" customFormat="1" ht="17" customHeight="1" spans="1:4">
      <c r="A285" s="6" t="s">
        <v>31</v>
      </c>
      <c r="B285" s="6" t="str">
        <f>"26505"</f>
        <v>26505</v>
      </c>
      <c r="C285" s="7">
        <v>81.1</v>
      </c>
      <c r="D285" s="8"/>
    </row>
    <row r="286" s="2" customFormat="1" ht="17" customHeight="1" spans="1:4">
      <c r="A286" s="6" t="s">
        <v>31</v>
      </c>
      <c r="B286" s="6" t="str">
        <f>"26512"</f>
        <v>26512</v>
      </c>
      <c r="C286" s="7">
        <v>72.6</v>
      </c>
      <c r="D286" s="8"/>
    </row>
    <row r="287" s="2" customFormat="1" ht="17" customHeight="1" spans="1:4">
      <c r="A287" s="8" t="s">
        <v>31</v>
      </c>
      <c r="B287" s="8" t="str">
        <f>"26514"</f>
        <v>26514</v>
      </c>
      <c r="C287" s="9">
        <v>60.2</v>
      </c>
      <c r="D287" s="8"/>
    </row>
    <row r="288" s="2" customFormat="1" ht="17" customHeight="1" spans="1:4">
      <c r="A288" s="6" t="s">
        <v>32</v>
      </c>
      <c r="B288" s="6" t="str">
        <f>"26515"</f>
        <v>26515</v>
      </c>
      <c r="C288" s="7">
        <v>86.5</v>
      </c>
      <c r="D288" s="8"/>
    </row>
    <row r="289" s="2" customFormat="1" ht="17" customHeight="1" spans="1:4">
      <c r="A289" s="8" t="s">
        <v>32</v>
      </c>
      <c r="B289" s="8" t="str">
        <f>"26519"</f>
        <v>26519</v>
      </c>
      <c r="C289" s="9">
        <v>83.1</v>
      </c>
      <c r="D289" s="8"/>
    </row>
    <row r="290" s="2" customFormat="1" ht="17" customHeight="1" spans="1:4">
      <c r="A290" s="6" t="s">
        <v>33</v>
      </c>
      <c r="B290" s="6" t="str">
        <f>"26528"</f>
        <v>26528</v>
      </c>
      <c r="C290" s="7">
        <v>91.5</v>
      </c>
      <c r="D290" s="8"/>
    </row>
    <row r="291" s="2" customFormat="1" ht="17" customHeight="1" spans="1:4">
      <c r="A291" s="6" t="s">
        <v>33</v>
      </c>
      <c r="B291" s="6" t="str">
        <f>"26604"</f>
        <v>26604</v>
      </c>
      <c r="C291" s="7">
        <v>85.3</v>
      </c>
      <c r="D291" s="8"/>
    </row>
    <row r="292" s="2" customFormat="1" ht="17" customHeight="1" spans="1:4">
      <c r="A292" s="6" t="s">
        <v>33</v>
      </c>
      <c r="B292" s="6" t="str">
        <f>"26601"</f>
        <v>26601</v>
      </c>
      <c r="C292" s="7">
        <v>85.1</v>
      </c>
      <c r="D292" s="8"/>
    </row>
    <row r="293" s="2" customFormat="1" ht="17" customHeight="1" spans="1:4">
      <c r="A293" s="6" t="s">
        <v>34</v>
      </c>
      <c r="B293" s="6" t="str">
        <f>"26626"</f>
        <v>26626</v>
      </c>
      <c r="C293" s="7">
        <v>76</v>
      </c>
      <c r="D293" s="8"/>
    </row>
    <row r="294" s="2" customFormat="1" ht="17" customHeight="1" spans="1:4">
      <c r="A294" s="6" t="s">
        <v>34</v>
      </c>
      <c r="B294" s="6" t="str">
        <f>"26616"</f>
        <v>26616</v>
      </c>
      <c r="C294" s="7">
        <v>75.4</v>
      </c>
      <c r="D294" s="8"/>
    </row>
    <row r="295" s="2" customFormat="1" ht="17" customHeight="1" spans="1:4">
      <c r="A295" s="6" t="s">
        <v>34</v>
      </c>
      <c r="B295" s="6" t="str">
        <f>"26703"</f>
        <v>26703</v>
      </c>
      <c r="C295" s="7">
        <v>72.5</v>
      </c>
      <c r="D295" s="8"/>
    </row>
    <row r="296" s="2" customFormat="1" ht="17" customHeight="1" spans="1:4">
      <c r="A296" s="6" t="s">
        <v>34</v>
      </c>
      <c r="B296" s="6" t="str">
        <f>"26622"</f>
        <v>26622</v>
      </c>
      <c r="C296" s="7">
        <v>71.6</v>
      </c>
      <c r="D296" s="8"/>
    </row>
    <row r="297" s="2" customFormat="1" ht="17" customHeight="1" spans="1:4">
      <c r="A297" s="6" t="s">
        <v>34</v>
      </c>
      <c r="B297" s="6" t="str">
        <f>"26709"</f>
        <v>26709</v>
      </c>
      <c r="C297" s="7">
        <v>67.6</v>
      </c>
      <c r="D297" s="8"/>
    </row>
    <row r="298" s="2" customFormat="1" ht="17" customHeight="1" spans="1:4">
      <c r="A298" s="8" t="s">
        <v>34</v>
      </c>
      <c r="B298" s="8" t="str">
        <f>"26623"</f>
        <v>26623</v>
      </c>
      <c r="C298" s="9">
        <v>65.6</v>
      </c>
      <c r="D298" s="8"/>
    </row>
    <row r="299" s="2" customFormat="1" ht="17" customHeight="1" spans="1:4">
      <c r="A299" s="6" t="s">
        <v>35</v>
      </c>
      <c r="B299" s="6" t="str">
        <f>"26715"</f>
        <v>26715</v>
      </c>
      <c r="C299" s="7">
        <v>83</v>
      </c>
      <c r="D299" s="8"/>
    </row>
    <row r="300" s="2" customFormat="1" ht="17" customHeight="1" spans="1:4">
      <c r="A300" s="6" t="s">
        <v>35</v>
      </c>
      <c r="B300" s="6" t="str">
        <f>"26808"</f>
        <v>26808</v>
      </c>
      <c r="C300" s="7">
        <v>80.6</v>
      </c>
      <c r="D300" s="8"/>
    </row>
    <row r="301" s="2" customFormat="1" ht="17" customHeight="1" spans="1:4">
      <c r="A301" s="6" t="s">
        <v>35</v>
      </c>
      <c r="B301" s="6" t="str">
        <f>"26810"</f>
        <v>26810</v>
      </c>
      <c r="C301" s="7">
        <v>80.4</v>
      </c>
      <c r="D301" s="8"/>
    </row>
    <row r="302" s="2" customFormat="1" ht="17" customHeight="1" spans="1:4">
      <c r="A302" s="6" t="s">
        <v>35</v>
      </c>
      <c r="B302" s="6" t="str">
        <f>"26803"</f>
        <v>26803</v>
      </c>
      <c r="C302" s="7">
        <v>79.5</v>
      </c>
      <c r="D302" s="8"/>
    </row>
    <row r="303" s="2" customFormat="1" ht="17" customHeight="1" spans="1:4">
      <c r="A303" s="6" t="s">
        <v>35</v>
      </c>
      <c r="B303" s="6" t="str">
        <f>"26714"</f>
        <v>26714</v>
      </c>
      <c r="C303" s="7">
        <v>78.6</v>
      </c>
      <c r="D303" s="8"/>
    </row>
    <row r="304" s="2" customFormat="1" ht="17" customHeight="1" spans="1:4">
      <c r="A304" s="6" t="s">
        <v>35</v>
      </c>
      <c r="B304" s="6" t="str">
        <f>"26716"</f>
        <v>26716</v>
      </c>
      <c r="C304" s="7">
        <v>76.3</v>
      </c>
      <c r="D304" s="8"/>
    </row>
    <row r="305" s="2" customFormat="1" ht="17" customHeight="1" spans="1:4">
      <c r="A305" s="6" t="s">
        <v>35</v>
      </c>
      <c r="B305" s="6" t="str">
        <f>"26801"</f>
        <v>26801</v>
      </c>
      <c r="C305" s="7">
        <v>75.6</v>
      </c>
      <c r="D305" s="8"/>
    </row>
    <row r="306" s="2" customFormat="1" ht="17" customHeight="1" spans="1:4">
      <c r="A306" s="6" t="s">
        <v>35</v>
      </c>
      <c r="B306" s="6" t="str">
        <f>"26713"</f>
        <v>26713</v>
      </c>
      <c r="C306" s="7">
        <v>74.7</v>
      </c>
      <c r="D306" s="8"/>
    </row>
    <row r="307" s="2" customFormat="1" ht="17" customHeight="1" spans="1:4">
      <c r="A307" s="6" t="s">
        <v>35</v>
      </c>
      <c r="B307" s="6" t="str">
        <f>"26813"</f>
        <v>26813</v>
      </c>
      <c r="C307" s="7">
        <v>72.4</v>
      </c>
      <c r="D307" s="8"/>
    </row>
    <row r="308" s="2" customFormat="1" ht="17" customHeight="1" spans="1:4">
      <c r="A308" s="6" t="s">
        <v>35</v>
      </c>
      <c r="B308" s="6" t="str">
        <f>"26718"</f>
        <v>26718</v>
      </c>
      <c r="C308" s="7">
        <v>70.8</v>
      </c>
      <c r="D308" s="8"/>
    </row>
    <row r="309" s="2" customFormat="1" ht="17" customHeight="1" spans="1:4">
      <c r="A309" s="8" t="s">
        <v>35</v>
      </c>
      <c r="B309" s="8" t="str">
        <f>"26719"</f>
        <v>26719</v>
      </c>
      <c r="C309" s="9">
        <v>68.6</v>
      </c>
      <c r="D309" s="8"/>
    </row>
    <row r="310" s="2" customFormat="1" ht="17" customHeight="1" spans="1:4">
      <c r="A310" s="6" t="s">
        <v>36</v>
      </c>
      <c r="B310" s="6" t="str">
        <f>"26908"</f>
        <v>26908</v>
      </c>
      <c r="C310" s="7">
        <v>87.2</v>
      </c>
      <c r="D310" s="8"/>
    </row>
    <row r="311" s="2" customFormat="1" ht="17" customHeight="1" spans="1:4">
      <c r="A311" s="6" t="s">
        <v>36</v>
      </c>
      <c r="B311" s="6" t="str">
        <f>"26902"</f>
        <v>26902</v>
      </c>
      <c r="C311" s="7">
        <v>86.1</v>
      </c>
      <c r="D311" s="8"/>
    </row>
    <row r="312" s="2" customFormat="1" ht="17" customHeight="1" spans="1:4">
      <c r="A312" s="6" t="s">
        <v>36</v>
      </c>
      <c r="B312" s="6" t="str">
        <f>"26917"</f>
        <v>26917</v>
      </c>
      <c r="C312" s="7">
        <v>83.5</v>
      </c>
      <c r="D312" s="8"/>
    </row>
    <row r="313" s="2" customFormat="1" ht="17" customHeight="1" spans="1:4">
      <c r="A313" s="6" t="s">
        <v>37</v>
      </c>
      <c r="B313" s="6" t="str">
        <f>"26925"</f>
        <v>26925</v>
      </c>
      <c r="C313" s="7">
        <v>83.1</v>
      </c>
      <c r="D313" s="8"/>
    </row>
    <row r="314" s="2" customFormat="1" ht="17" customHeight="1" spans="1:4">
      <c r="A314" s="6" t="s">
        <v>37</v>
      </c>
      <c r="B314" s="6" t="str">
        <f>"27005"</f>
        <v>27005</v>
      </c>
      <c r="C314" s="7">
        <v>82.9</v>
      </c>
      <c r="D314" s="8"/>
    </row>
    <row r="315" s="2" customFormat="1" ht="17" customHeight="1" spans="1:4">
      <c r="A315" s="6" t="s">
        <v>37</v>
      </c>
      <c r="B315" s="6" t="str">
        <f>"26928"</f>
        <v>26928</v>
      </c>
      <c r="C315" s="7">
        <v>81.5</v>
      </c>
      <c r="D315" s="8"/>
    </row>
    <row r="316" s="2" customFormat="1" ht="17" customHeight="1" spans="1:4">
      <c r="A316" s="6" t="s">
        <v>37</v>
      </c>
      <c r="B316" s="6" t="str">
        <f>"26930"</f>
        <v>26930</v>
      </c>
      <c r="C316" s="7">
        <v>80.7</v>
      </c>
      <c r="D316" s="8"/>
    </row>
    <row r="317" s="2" customFormat="1" ht="17" customHeight="1" spans="1:4">
      <c r="A317" s="6" t="s">
        <v>37</v>
      </c>
      <c r="B317" s="6" t="str">
        <f>"26920"</f>
        <v>26920</v>
      </c>
      <c r="C317" s="7">
        <v>79.8</v>
      </c>
      <c r="D317" s="8"/>
    </row>
    <row r="318" s="2" customFormat="1" ht="17" customHeight="1" spans="1:4">
      <c r="A318" s="6" t="s">
        <v>37</v>
      </c>
      <c r="B318" s="6" t="str">
        <f>"27003"</f>
        <v>27003</v>
      </c>
      <c r="C318" s="7">
        <v>79.2</v>
      </c>
      <c r="D318" s="8"/>
    </row>
    <row r="319" s="2" customFormat="1" ht="17" customHeight="1" spans="1:4">
      <c r="A319" s="6" t="s">
        <v>37</v>
      </c>
      <c r="B319" s="6" t="str">
        <f>"27015"</f>
        <v>27015</v>
      </c>
      <c r="C319" s="7">
        <v>78.2</v>
      </c>
      <c r="D319" s="8"/>
    </row>
    <row r="320" s="2" customFormat="1" ht="17" customHeight="1" spans="1:4">
      <c r="A320" s="6" t="s">
        <v>37</v>
      </c>
      <c r="B320" s="6" t="str">
        <f>"27016"</f>
        <v>27016</v>
      </c>
      <c r="C320" s="7">
        <v>77.8</v>
      </c>
      <c r="D320" s="8"/>
    </row>
    <row r="321" s="2" customFormat="1" ht="17" customHeight="1" spans="1:4">
      <c r="A321" s="6" t="s">
        <v>37</v>
      </c>
      <c r="B321" s="6" t="str">
        <f>"27018"</f>
        <v>27018</v>
      </c>
      <c r="C321" s="7">
        <v>77.1</v>
      </c>
      <c r="D321" s="8"/>
    </row>
    <row r="322" s="2" customFormat="1" ht="17" customHeight="1" spans="1:4">
      <c r="A322" s="6" t="s">
        <v>37</v>
      </c>
      <c r="B322" s="6" t="str">
        <f>"27017"</f>
        <v>27017</v>
      </c>
      <c r="C322" s="7">
        <v>77</v>
      </c>
      <c r="D322" s="8"/>
    </row>
    <row r="323" s="2" customFormat="1" ht="17" customHeight="1" spans="1:4">
      <c r="A323" s="6" t="s">
        <v>37</v>
      </c>
      <c r="B323" s="6" t="str">
        <f>"27012"</f>
        <v>27012</v>
      </c>
      <c r="C323" s="7">
        <v>76.2</v>
      </c>
      <c r="D323" s="8"/>
    </row>
    <row r="324" s="2" customFormat="1" ht="17" customHeight="1" spans="1:4">
      <c r="A324" s="6" t="s">
        <v>37</v>
      </c>
      <c r="B324" s="6" t="str">
        <f>"27009"</f>
        <v>27009</v>
      </c>
      <c r="C324" s="7">
        <v>75.6</v>
      </c>
      <c r="D324" s="8"/>
    </row>
    <row r="325" s="2" customFormat="1" ht="17" customHeight="1" spans="1:4">
      <c r="A325" s="8" t="s">
        <v>37</v>
      </c>
      <c r="B325" s="8" t="str">
        <f>"27011"</f>
        <v>27011</v>
      </c>
      <c r="C325" s="9">
        <v>72.2</v>
      </c>
      <c r="D325" s="8"/>
    </row>
    <row r="326" s="2" customFormat="1" ht="17" customHeight="1" spans="1:4">
      <c r="A326" s="8" t="s">
        <v>37</v>
      </c>
      <c r="B326" s="8" t="str">
        <f>"26923"</f>
        <v>26923</v>
      </c>
      <c r="C326" s="9">
        <v>70.1</v>
      </c>
      <c r="D326" s="8"/>
    </row>
    <row r="327" s="2" customFormat="1" ht="17" customHeight="1" spans="1:4">
      <c r="A327" s="6" t="s">
        <v>38</v>
      </c>
      <c r="B327" s="6" t="str">
        <f>"27103"</f>
        <v>27103</v>
      </c>
      <c r="C327" s="7">
        <v>89.2</v>
      </c>
      <c r="D327" s="8"/>
    </row>
    <row r="328" s="2" customFormat="1" ht="17" customHeight="1" spans="1:4">
      <c r="A328" s="6" t="s">
        <v>38</v>
      </c>
      <c r="B328" s="6" t="str">
        <f>"27022"</f>
        <v>27022</v>
      </c>
      <c r="C328" s="7">
        <v>85.4</v>
      </c>
      <c r="D328" s="8"/>
    </row>
    <row r="329" s="2" customFormat="1" ht="17" customHeight="1" spans="1:4">
      <c r="A329" s="6" t="s">
        <v>38</v>
      </c>
      <c r="B329" s="6" t="str">
        <f>"27215"</f>
        <v>27215</v>
      </c>
      <c r="C329" s="7">
        <v>85.2</v>
      </c>
      <c r="D329" s="8"/>
    </row>
    <row r="330" s="2" customFormat="1" ht="17" customHeight="1" spans="1:4">
      <c r="A330" s="6" t="s">
        <v>38</v>
      </c>
      <c r="B330" s="6" t="str">
        <f>"27125"</f>
        <v>27125</v>
      </c>
      <c r="C330" s="7">
        <v>84.5</v>
      </c>
      <c r="D330" s="8"/>
    </row>
    <row r="331" s="2" customFormat="1" ht="17" customHeight="1" spans="1:4">
      <c r="A331" s="6" t="s">
        <v>38</v>
      </c>
      <c r="B331" s="6" t="str">
        <f>"27101"</f>
        <v>27101</v>
      </c>
      <c r="C331" s="7">
        <v>82.5</v>
      </c>
      <c r="D331" s="8"/>
    </row>
    <row r="332" s="2" customFormat="1" ht="17" customHeight="1" spans="1:4">
      <c r="A332" s="6" t="s">
        <v>38</v>
      </c>
      <c r="B332" s="6" t="str">
        <f>"27227"</f>
        <v>27227</v>
      </c>
      <c r="C332" s="7">
        <v>82.1</v>
      </c>
      <c r="D332" s="8"/>
    </row>
    <row r="333" s="2" customFormat="1" ht="17" customHeight="1" spans="1:4">
      <c r="A333" s="6" t="s">
        <v>38</v>
      </c>
      <c r="B333" s="6" t="str">
        <f>"27214"</f>
        <v>27214</v>
      </c>
      <c r="C333" s="7">
        <v>81.7</v>
      </c>
      <c r="D333" s="8"/>
    </row>
    <row r="334" s="2" customFormat="1" ht="17" customHeight="1" spans="1:4">
      <c r="A334" s="6" t="s">
        <v>38</v>
      </c>
      <c r="B334" s="6" t="str">
        <f>"27217"</f>
        <v>27217</v>
      </c>
      <c r="C334" s="7">
        <v>81.6</v>
      </c>
      <c r="D334" s="8"/>
    </row>
    <row r="335" s="2" customFormat="1" ht="17" customHeight="1" spans="1:4">
      <c r="A335" s="6" t="s">
        <v>38</v>
      </c>
      <c r="B335" s="6" t="str">
        <f>"27024"</f>
        <v>27024</v>
      </c>
      <c r="C335" s="7">
        <v>81.2</v>
      </c>
      <c r="D335" s="8"/>
    </row>
    <row r="336" s="2" customFormat="1" ht="17" customHeight="1" spans="1:4">
      <c r="A336" s="8" t="s">
        <v>38</v>
      </c>
      <c r="B336" s="8" t="str">
        <f>"27212"</f>
        <v>27212</v>
      </c>
      <c r="C336" s="9">
        <v>80.9</v>
      </c>
      <c r="D336" s="8"/>
    </row>
    <row r="337" s="2" customFormat="1" ht="17" customHeight="1" spans="1:4">
      <c r="A337" s="8" t="s">
        <v>38</v>
      </c>
      <c r="B337" s="8" t="str">
        <f>"27229"</f>
        <v>27229</v>
      </c>
      <c r="C337" s="9">
        <v>80.8</v>
      </c>
      <c r="D337" s="8"/>
    </row>
    <row r="338" s="2" customFormat="1" ht="17" customHeight="1" spans="1:4">
      <c r="A338" s="6" t="s">
        <v>39</v>
      </c>
      <c r="B338" s="6" t="str">
        <f>"27316"</f>
        <v>27316</v>
      </c>
      <c r="C338" s="7">
        <v>91.5</v>
      </c>
      <c r="D338" s="8"/>
    </row>
    <row r="339" s="2" customFormat="1" ht="17" customHeight="1" spans="1:4">
      <c r="A339" s="6" t="s">
        <v>39</v>
      </c>
      <c r="B339" s="6" t="str">
        <f>"27323"</f>
        <v>27323</v>
      </c>
      <c r="C339" s="7">
        <v>89.9</v>
      </c>
      <c r="D339" s="8"/>
    </row>
    <row r="340" s="2" customFormat="1" ht="17" customHeight="1" spans="1:4">
      <c r="A340" s="6" t="s">
        <v>39</v>
      </c>
      <c r="B340" s="6" t="str">
        <f>"27317"</f>
        <v>27317</v>
      </c>
      <c r="C340" s="7">
        <v>85.1</v>
      </c>
      <c r="D340" s="8"/>
    </row>
    <row r="341" s="2" customFormat="1" ht="17" customHeight="1" spans="1:4">
      <c r="A341" s="6" t="s">
        <v>39</v>
      </c>
      <c r="B341" s="6" t="str">
        <f>"27314"</f>
        <v>27314</v>
      </c>
      <c r="C341" s="7">
        <v>83.1</v>
      </c>
      <c r="D341" s="8"/>
    </row>
    <row r="342" s="2" customFormat="1" ht="17" customHeight="1" spans="1:4">
      <c r="A342" s="6" t="s">
        <v>39</v>
      </c>
      <c r="B342" s="6" t="str">
        <f>"27324"</f>
        <v>27324</v>
      </c>
      <c r="C342" s="7">
        <v>82.7</v>
      </c>
      <c r="D342" s="8"/>
    </row>
    <row r="343" s="2" customFormat="1" ht="17" customHeight="1" spans="1:4">
      <c r="A343" s="6" t="s">
        <v>39</v>
      </c>
      <c r="B343" s="6" t="str">
        <f>"27306"</f>
        <v>27306</v>
      </c>
      <c r="C343" s="7">
        <v>82.3</v>
      </c>
      <c r="D343" s="8"/>
    </row>
    <row r="344" s="2" customFormat="1" ht="17" customHeight="1" spans="1:4">
      <c r="A344" s="6" t="s">
        <v>39</v>
      </c>
      <c r="B344" s="6" t="str">
        <f>"27329"</f>
        <v>27329</v>
      </c>
      <c r="C344" s="7">
        <v>82.3</v>
      </c>
      <c r="D344" s="8"/>
    </row>
    <row r="345" s="2" customFormat="1" ht="17" customHeight="1" spans="1:4">
      <c r="A345" s="6" t="s">
        <v>39</v>
      </c>
      <c r="B345" s="6" t="str">
        <f>"27312"</f>
        <v>27312</v>
      </c>
      <c r="C345" s="7">
        <v>82.2</v>
      </c>
      <c r="D345" s="8"/>
    </row>
    <row r="346" s="2" customFormat="1" ht="17" customHeight="1" spans="1:4">
      <c r="A346" s="6" t="s">
        <v>39</v>
      </c>
      <c r="B346" s="6" t="str">
        <f>"27301"</f>
        <v>27301</v>
      </c>
      <c r="C346" s="7">
        <v>82.1</v>
      </c>
      <c r="D346" s="8"/>
    </row>
    <row r="347" s="2" customFormat="1" ht="17" customHeight="1" spans="1:4">
      <c r="A347" s="6" t="s">
        <v>39</v>
      </c>
      <c r="B347" s="6" t="str">
        <f>"27326"</f>
        <v>27326</v>
      </c>
      <c r="C347" s="7">
        <v>81.7</v>
      </c>
      <c r="D347" s="8"/>
    </row>
    <row r="348" s="2" customFormat="1" ht="17" customHeight="1" spans="1:4">
      <c r="A348" s="6" t="s">
        <v>39</v>
      </c>
      <c r="B348" s="6" t="str">
        <f>"27321"</f>
        <v>27321</v>
      </c>
      <c r="C348" s="7">
        <v>81.5</v>
      </c>
      <c r="D348" s="8"/>
    </row>
    <row r="349" s="2" customFormat="1" ht="17" customHeight="1" spans="1:4">
      <c r="A349" s="6" t="s">
        <v>39</v>
      </c>
      <c r="B349" s="6" t="str">
        <f>"27325"</f>
        <v>27325</v>
      </c>
      <c r="C349" s="7">
        <v>81.1</v>
      </c>
      <c r="D349" s="8"/>
    </row>
    <row r="350" s="2" customFormat="1" ht="17" customHeight="1" spans="1:4">
      <c r="A350" s="6" t="s">
        <v>39</v>
      </c>
      <c r="B350" s="6" t="str">
        <f>"27230"</f>
        <v>27230</v>
      </c>
      <c r="C350" s="7">
        <v>76.7</v>
      </c>
      <c r="D350" s="8"/>
    </row>
    <row r="351" s="2" customFormat="1" ht="17" customHeight="1" spans="1:4">
      <c r="A351" s="6" t="s">
        <v>39</v>
      </c>
      <c r="B351" s="6" t="str">
        <f>"27311"</f>
        <v>27311</v>
      </c>
      <c r="C351" s="7">
        <v>74.3</v>
      </c>
      <c r="D351" s="8"/>
    </row>
    <row r="352" s="2" customFormat="1" ht="17" customHeight="1" spans="1:4">
      <c r="A352" s="6" t="s">
        <v>40</v>
      </c>
      <c r="B352" s="6" t="str">
        <f>"27426"</f>
        <v>27426</v>
      </c>
      <c r="C352" s="7">
        <v>91.3</v>
      </c>
      <c r="D352" s="8"/>
    </row>
    <row r="353" s="2" customFormat="1" ht="17" customHeight="1" spans="1:4">
      <c r="A353" s="6" t="s">
        <v>40</v>
      </c>
      <c r="B353" s="6" t="str">
        <f>"27501"</f>
        <v>27501</v>
      </c>
      <c r="C353" s="7">
        <v>90.9</v>
      </c>
      <c r="D353" s="8"/>
    </row>
    <row r="354" s="2" customFormat="1" ht="17" customHeight="1" spans="1:4">
      <c r="A354" s="6" t="s">
        <v>40</v>
      </c>
      <c r="B354" s="6" t="str">
        <f>"27510"</f>
        <v>27510</v>
      </c>
      <c r="C354" s="7">
        <v>86.7</v>
      </c>
      <c r="D354" s="8"/>
    </row>
    <row r="355" s="2" customFormat="1" ht="17" customHeight="1" spans="1:4">
      <c r="A355" s="6" t="s">
        <v>40</v>
      </c>
      <c r="B355" s="6" t="str">
        <f>"27417"</f>
        <v>27417</v>
      </c>
      <c r="C355" s="7">
        <v>85.1</v>
      </c>
      <c r="D355" s="8"/>
    </row>
    <row r="356" s="2" customFormat="1" ht="17" customHeight="1" spans="1:4">
      <c r="A356" s="6" t="s">
        <v>40</v>
      </c>
      <c r="B356" s="6" t="str">
        <f>"27508"</f>
        <v>27508</v>
      </c>
      <c r="C356" s="7">
        <v>84.2</v>
      </c>
      <c r="D356" s="8"/>
    </row>
    <row r="357" s="2" customFormat="1" ht="17" customHeight="1" spans="1:4">
      <c r="A357" s="6" t="s">
        <v>40</v>
      </c>
      <c r="B357" s="6" t="str">
        <f>"27504"</f>
        <v>27504</v>
      </c>
      <c r="C357" s="7">
        <v>84</v>
      </c>
      <c r="D357" s="8"/>
    </row>
    <row r="358" s="2" customFormat="1" ht="17" customHeight="1" spans="1:4">
      <c r="A358" s="6" t="s">
        <v>40</v>
      </c>
      <c r="B358" s="6" t="str">
        <f>"27414"</f>
        <v>27414</v>
      </c>
      <c r="C358" s="7">
        <v>83.4</v>
      </c>
      <c r="D358" s="8"/>
    </row>
    <row r="359" s="2" customFormat="1" ht="17" customHeight="1" spans="1:4">
      <c r="A359" s="6" t="s">
        <v>40</v>
      </c>
      <c r="B359" s="6" t="str">
        <f>"27415"</f>
        <v>27415</v>
      </c>
      <c r="C359" s="7">
        <v>83.1</v>
      </c>
      <c r="D359" s="8"/>
    </row>
    <row r="360" s="2" customFormat="1" ht="17" customHeight="1" spans="1:4">
      <c r="A360" s="8" t="s">
        <v>40</v>
      </c>
      <c r="B360" s="8" t="str">
        <f>"27424"</f>
        <v>27424</v>
      </c>
      <c r="C360" s="9">
        <v>81.9</v>
      </c>
      <c r="D360" s="8"/>
    </row>
  </sheetData>
  <autoFilter ref="A1:C360">
    <extLst/>
  </autoFilter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</vt:lpstr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WPS_196170277</cp:lastModifiedBy>
  <dcterms:created xsi:type="dcterms:W3CDTF">2021-11-04T01:11:00Z</dcterms:created>
  <dcterms:modified xsi:type="dcterms:W3CDTF">2021-12-07T00:38:24Z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