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05"/>
  </bookViews>
  <sheets>
    <sheet name="数值表" sheetId="3" r:id="rId1"/>
  </sheets>
  <calcPr calcId="144525"/>
</workbook>
</file>

<file path=xl/sharedStrings.xml><?xml version="1.0" encoding="utf-8"?>
<sst xmlns="http://schemas.openxmlformats.org/spreadsheetml/2006/main" count="114" uniqueCount="54">
  <si>
    <t>怀化市教育局2021年公开招聘市直公办学校教师进入体检人员名单</t>
  </si>
  <si>
    <t>岗位代码</t>
  </si>
  <si>
    <t>岗位名称</t>
  </si>
  <si>
    <t>姓名</t>
  </si>
  <si>
    <t>准考证号或身份证号</t>
  </si>
  <si>
    <t>初中道德与法治</t>
  </si>
  <si>
    <t>初中化学</t>
  </si>
  <si>
    <t>初中会计</t>
  </si>
  <si>
    <t>初中美术</t>
  </si>
  <si>
    <t>初中数学</t>
  </si>
  <si>
    <t>初中体育</t>
  </si>
  <si>
    <t>初中卫生技术</t>
  </si>
  <si>
    <t>初中物理</t>
  </si>
  <si>
    <t>初中心理健康</t>
  </si>
  <si>
    <t>初中音乐</t>
  </si>
  <si>
    <t>初中英语</t>
  </si>
  <si>
    <t>初中语文</t>
  </si>
  <si>
    <t>高中地理</t>
  </si>
  <si>
    <t>高中生物</t>
  </si>
  <si>
    <t>高中数学1</t>
  </si>
  <si>
    <t>高中物理</t>
  </si>
  <si>
    <t>高中英语</t>
  </si>
  <si>
    <t>高中语文</t>
  </si>
  <si>
    <t>高中政治</t>
  </si>
  <si>
    <t>042</t>
  </si>
  <si>
    <t>特殊教育高中美术</t>
  </si>
  <si>
    <t>袁清</t>
  </si>
  <si>
    <t>4312021992****0467</t>
  </si>
  <si>
    <t>041</t>
  </si>
  <si>
    <t>特殊教育高中英语</t>
  </si>
  <si>
    <t>李曼萍</t>
  </si>
  <si>
    <t>4305211994****9669</t>
  </si>
  <si>
    <t>039</t>
  </si>
  <si>
    <t>特殊教育高中语文</t>
  </si>
  <si>
    <t>陈江南</t>
  </si>
  <si>
    <t>4312021996****0425</t>
  </si>
  <si>
    <t>小学道德与法治</t>
  </si>
  <si>
    <t>小学会计</t>
  </si>
  <si>
    <t>小学科学</t>
  </si>
  <si>
    <t>小学美术</t>
  </si>
  <si>
    <t>小学数学</t>
  </si>
  <si>
    <t>小学体育1</t>
  </si>
  <si>
    <t>小学体育2</t>
  </si>
  <si>
    <t>小学卫生技术</t>
  </si>
  <si>
    <t>小学信息技术</t>
  </si>
  <si>
    <t>小学音乐1</t>
  </si>
  <si>
    <t>小学音乐2</t>
  </si>
  <si>
    <t>小学音乐3</t>
  </si>
  <si>
    <t>小学英语</t>
  </si>
  <si>
    <t>小学语文</t>
  </si>
  <si>
    <t>幼儿园教师1</t>
  </si>
  <si>
    <t>幼儿园教师2</t>
  </si>
  <si>
    <t>幼儿园教师3</t>
  </si>
  <si>
    <t>幼儿园卫生技术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</si>
</sst>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2" fillId="8" borderId="7" applyNumberFormat="false" applyAlignment="false" applyProtection="false">
      <alignment vertical="center"/>
    </xf>
    <xf numFmtId="0" fontId="13" fillId="10" borderId="8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9" fillId="0" borderId="9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4" fillId="8" borderId="3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2" borderId="3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Border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2" fillId="0" borderId="0" xfId="0" applyFont="true" applyBorder="true">
      <alignment vertical="center"/>
    </xf>
    <xf numFmtId="0" fontId="3" fillId="0" borderId="0" xfId="0" applyFont="true" applyBorder="true">
      <alignment vertical="center"/>
    </xf>
  </cellXfs>
  <cellStyles count="51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2"/>
  <sheetViews>
    <sheetView tabSelected="1" topLeftCell="A29" workbookViewId="0">
      <selection activeCell="A1" sqref="A1:D1"/>
    </sheetView>
  </sheetViews>
  <sheetFormatPr defaultColWidth="9" defaultRowHeight="15" outlineLevelCol="6"/>
  <cols>
    <col min="1" max="1" width="11.5" customWidth="true"/>
    <col min="2" max="2" width="22.25" customWidth="true"/>
    <col min="3" max="3" width="14.25" customWidth="true"/>
    <col min="4" max="4" width="30.5" customWidth="true"/>
    <col min="5" max="7" width="9" style="4"/>
  </cols>
  <sheetData>
    <row r="1" s="1" customFormat="true" ht="58" customHeight="true" spans="1:7">
      <c r="A1" s="5" t="s">
        <v>0</v>
      </c>
      <c r="B1" s="5"/>
      <c r="C1" s="5"/>
      <c r="D1" s="5"/>
      <c r="E1" s="9"/>
      <c r="F1" s="9"/>
      <c r="G1" s="9"/>
    </row>
    <row r="2" ht="15.75" spans="1:4">
      <c r="A2" s="6" t="s">
        <v>1</v>
      </c>
      <c r="B2" s="7" t="s">
        <v>2</v>
      </c>
      <c r="C2" s="7" t="s">
        <v>3</v>
      </c>
      <c r="D2" s="7" t="s">
        <v>4</v>
      </c>
    </row>
    <row r="3" s="2" customFormat="true" ht="15.75" spans="1:7">
      <c r="A3" s="7" t="str">
        <f>"012"</f>
        <v>012</v>
      </c>
      <c r="B3" s="6" t="s">
        <v>5</v>
      </c>
      <c r="C3" s="7" t="str">
        <f>"熊瑶"</f>
        <v>熊瑶</v>
      </c>
      <c r="D3" s="7" t="str">
        <f>"2021014605"</f>
        <v>2021014605</v>
      </c>
      <c r="E3" s="10"/>
      <c r="F3" s="10"/>
      <c r="G3" s="10"/>
    </row>
    <row r="4" s="3" customFormat="true" ht="15.75" spans="1:7">
      <c r="A4" s="7" t="str">
        <f>"014"</f>
        <v>014</v>
      </c>
      <c r="B4" s="7" t="s">
        <v>6</v>
      </c>
      <c r="C4" s="7" t="str">
        <f>"黄倩"</f>
        <v>黄倩</v>
      </c>
      <c r="D4" s="7" t="str">
        <f>"2021014830"</f>
        <v>2021014830</v>
      </c>
      <c r="E4" s="11"/>
      <c r="F4" s="11"/>
      <c r="G4" s="11"/>
    </row>
    <row r="5" s="3" customFormat="true" ht="15.75" spans="1:7">
      <c r="A5" s="7" t="str">
        <f>"020"</f>
        <v>020</v>
      </c>
      <c r="B5" s="7" t="s">
        <v>7</v>
      </c>
      <c r="C5" s="7" t="str">
        <f>"李光珍"</f>
        <v>李光珍</v>
      </c>
      <c r="D5" s="7" t="str">
        <f>"2021023716"</f>
        <v>2021023716</v>
      </c>
      <c r="E5" s="11"/>
      <c r="F5" s="11"/>
      <c r="G5" s="11"/>
    </row>
    <row r="6" s="3" customFormat="true" ht="15.75" spans="1:7">
      <c r="A6" s="7" t="str">
        <f>"020"</f>
        <v>020</v>
      </c>
      <c r="B6" s="7" t="s">
        <v>7</v>
      </c>
      <c r="C6" s="7" t="str">
        <f>"王丽香"</f>
        <v>王丽香</v>
      </c>
      <c r="D6" s="7" t="str">
        <f>"2021023710"</f>
        <v>2021023710</v>
      </c>
      <c r="E6" s="11"/>
      <c r="F6" s="11"/>
      <c r="G6" s="11"/>
    </row>
    <row r="7" s="3" customFormat="true" ht="15.75" spans="1:7">
      <c r="A7" s="7" t="str">
        <f>"020"</f>
        <v>020</v>
      </c>
      <c r="B7" s="7" t="s">
        <v>7</v>
      </c>
      <c r="C7" s="7" t="str">
        <f>"龙樟灵"</f>
        <v>龙樟灵</v>
      </c>
      <c r="D7" s="7" t="str">
        <f>"2021023610"</f>
        <v>2021023610</v>
      </c>
      <c r="E7" s="11"/>
      <c r="F7" s="11"/>
      <c r="G7" s="11"/>
    </row>
    <row r="8" s="3" customFormat="true" ht="15.75" spans="1:7">
      <c r="A8" s="7" t="str">
        <f>"017"</f>
        <v>017</v>
      </c>
      <c r="B8" s="7" t="s">
        <v>8</v>
      </c>
      <c r="C8" s="7" t="str">
        <f>"田依雨"</f>
        <v>田依雨</v>
      </c>
      <c r="D8" s="7" t="str">
        <f>"2021021502"</f>
        <v>2021021502</v>
      </c>
      <c r="E8" s="11"/>
      <c r="F8" s="11"/>
      <c r="G8" s="11"/>
    </row>
    <row r="9" s="3" customFormat="true" ht="15.75" spans="1:7">
      <c r="A9" s="7" t="str">
        <f>"010"</f>
        <v>010</v>
      </c>
      <c r="B9" s="7" t="s">
        <v>9</v>
      </c>
      <c r="C9" s="7" t="str">
        <f>"刘晴香"</f>
        <v>刘晴香</v>
      </c>
      <c r="D9" s="7" t="str">
        <f>"2021012426"</f>
        <v>2021012426</v>
      </c>
      <c r="E9" s="11"/>
      <c r="F9" s="11"/>
      <c r="G9" s="11"/>
    </row>
    <row r="10" s="3" customFormat="true" ht="15.75" spans="1:7">
      <c r="A10" s="7" t="str">
        <f>"010"</f>
        <v>010</v>
      </c>
      <c r="B10" s="7" t="s">
        <v>9</v>
      </c>
      <c r="C10" s="7" t="str">
        <f>"黄火锴"</f>
        <v>黄火锴</v>
      </c>
      <c r="D10" s="7" t="str">
        <f>"2021012515"</f>
        <v>2021012515</v>
      </c>
      <c r="E10" s="11"/>
      <c r="F10" s="11"/>
      <c r="G10" s="11"/>
    </row>
    <row r="11" s="3" customFormat="true" ht="15.75" spans="1:7">
      <c r="A11" s="7" t="str">
        <f>"010"</f>
        <v>010</v>
      </c>
      <c r="B11" s="7" t="s">
        <v>9</v>
      </c>
      <c r="C11" s="7" t="str">
        <f>"朱晨"</f>
        <v>朱晨</v>
      </c>
      <c r="D11" s="7" t="str">
        <f>"2021012403"</f>
        <v>2021012403</v>
      </c>
      <c r="E11" s="11"/>
      <c r="F11" s="11"/>
      <c r="G11" s="11"/>
    </row>
    <row r="12" s="3" customFormat="true" ht="15.75" spans="1:7">
      <c r="A12" s="7" t="str">
        <f>"010"</f>
        <v>010</v>
      </c>
      <c r="B12" s="7" t="s">
        <v>9</v>
      </c>
      <c r="C12" s="7" t="str">
        <f>"刘藤藤"</f>
        <v>刘藤藤</v>
      </c>
      <c r="D12" s="7" t="str">
        <f>"2021012429"</f>
        <v>2021012429</v>
      </c>
      <c r="E12" s="11"/>
      <c r="F12" s="11"/>
      <c r="G12" s="11"/>
    </row>
    <row r="13" s="3" customFormat="true" ht="15.75" spans="1:7">
      <c r="A13" s="7" t="str">
        <f>"016"</f>
        <v>016</v>
      </c>
      <c r="B13" s="7" t="s">
        <v>10</v>
      </c>
      <c r="C13" s="7" t="str">
        <f>"向玉葵"</f>
        <v>向玉葵</v>
      </c>
      <c r="D13" s="7" t="str">
        <f>"2021020907"</f>
        <v>2021020907</v>
      </c>
      <c r="E13" s="11"/>
      <c r="F13" s="11"/>
      <c r="G13" s="11"/>
    </row>
    <row r="14" s="3" customFormat="true" ht="15.75" spans="1:7">
      <c r="A14" s="7" t="str">
        <f>"019"</f>
        <v>019</v>
      </c>
      <c r="B14" s="7" t="s">
        <v>11</v>
      </c>
      <c r="C14" s="7" t="str">
        <f>"肖莼"</f>
        <v>肖莼</v>
      </c>
      <c r="D14" s="7" t="str">
        <f>"2021022609"</f>
        <v>2021022609</v>
      </c>
      <c r="E14" s="11"/>
      <c r="F14" s="11"/>
      <c r="G14" s="11"/>
    </row>
    <row r="15" s="3" customFormat="true" ht="15.75" spans="1:7">
      <c r="A15" s="7" t="str">
        <f>"013"</f>
        <v>013</v>
      </c>
      <c r="B15" s="7" t="s">
        <v>12</v>
      </c>
      <c r="C15" s="7" t="str">
        <f>"沈崇轩"</f>
        <v>沈崇轩</v>
      </c>
      <c r="D15" s="7" t="str">
        <f>"2021014730"</f>
        <v>2021014730</v>
      </c>
      <c r="E15" s="11"/>
      <c r="F15" s="11"/>
      <c r="G15" s="11"/>
    </row>
    <row r="16" s="3" customFormat="true" ht="15.75" spans="1:7">
      <c r="A16" s="7" t="str">
        <f>"018"</f>
        <v>018</v>
      </c>
      <c r="B16" s="7" t="s">
        <v>13</v>
      </c>
      <c r="C16" s="7" t="str">
        <f>"刘丹虹"</f>
        <v>刘丹虹</v>
      </c>
      <c r="D16" s="7" t="str">
        <f>"2021021824"</f>
        <v>2021021824</v>
      </c>
      <c r="E16" s="11"/>
      <c r="F16" s="11"/>
      <c r="G16" s="11"/>
    </row>
    <row r="17" s="3" customFormat="true" ht="15.75" spans="1:7">
      <c r="A17" s="7" t="str">
        <f>"015"</f>
        <v>015</v>
      </c>
      <c r="B17" s="7" t="s">
        <v>14</v>
      </c>
      <c r="C17" s="7" t="str">
        <f>"谢侠"</f>
        <v>谢侠</v>
      </c>
      <c r="D17" s="7" t="str">
        <f>"2021020217"</f>
        <v>2021020217</v>
      </c>
      <c r="E17" s="11"/>
      <c r="F17" s="11"/>
      <c r="G17" s="11"/>
    </row>
    <row r="18" s="3" customFormat="true" ht="15.75" spans="1:7">
      <c r="A18" s="7" t="str">
        <f>"011"</f>
        <v>011</v>
      </c>
      <c r="B18" s="7" t="s">
        <v>15</v>
      </c>
      <c r="C18" s="7" t="str">
        <f>"唐静怡"</f>
        <v>唐静怡</v>
      </c>
      <c r="D18" s="7" t="str">
        <f>"2021014005"</f>
        <v>2021014005</v>
      </c>
      <c r="E18" s="11"/>
      <c r="F18" s="11"/>
      <c r="G18" s="11"/>
    </row>
    <row r="19" s="3" customFormat="true" ht="15.75" spans="1:7">
      <c r="A19" s="7" t="str">
        <f>"011"</f>
        <v>011</v>
      </c>
      <c r="B19" s="7" t="s">
        <v>15</v>
      </c>
      <c r="C19" s="7" t="str">
        <f>"滕瑛"</f>
        <v>滕瑛</v>
      </c>
      <c r="D19" s="7" t="str">
        <f>"2021013823"</f>
        <v>2021013823</v>
      </c>
      <c r="E19" s="11"/>
      <c r="F19" s="11"/>
      <c r="G19" s="11"/>
    </row>
    <row r="20" s="3" customFormat="true" ht="15.75" spans="1:7">
      <c r="A20" s="7" t="str">
        <f>"009"</f>
        <v>009</v>
      </c>
      <c r="B20" s="7" t="s">
        <v>16</v>
      </c>
      <c r="C20" s="7" t="str">
        <f>"姜丽丽"</f>
        <v>姜丽丽</v>
      </c>
      <c r="D20" s="7" t="str">
        <f>"2021010430"</f>
        <v>2021010430</v>
      </c>
      <c r="E20" s="11"/>
      <c r="F20" s="11"/>
      <c r="G20" s="11"/>
    </row>
    <row r="21" s="3" customFormat="true" ht="15.75" spans="1:7">
      <c r="A21" s="7" t="str">
        <f>"009"</f>
        <v>009</v>
      </c>
      <c r="B21" s="7" t="s">
        <v>16</v>
      </c>
      <c r="C21" s="7" t="str">
        <f>"雷雨晴"</f>
        <v>雷雨晴</v>
      </c>
      <c r="D21" s="7" t="str">
        <f>"2021010408"</f>
        <v>2021010408</v>
      </c>
      <c r="E21" s="11"/>
      <c r="F21" s="11"/>
      <c r="G21" s="11"/>
    </row>
    <row r="22" s="3" customFormat="true" ht="15.75" spans="1:7">
      <c r="A22" s="7" t="str">
        <f>"009"</f>
        <v>009</v>
      </c>
      <c r="B22" s="7" t="s">
        <v>16</v>
      </c>
      <c r="C22" s="7" t="str">
        <f>"曾祥勇"</f>
        <v>曾祥勇</v>
      </c>
      <c r="D22" s="7" t="str">
        <f>"2021010402"</f>
        <v>2021010402</v>
      </c>
      <c r="E22" s="11"/>
      <c r="F22" s="11"/>
      <c r="G22" s="11"/>
    </row>
    <row r="23" s="3" customFormat="true" ht="15.75" spans="1:7">
      <c r="A23" s="7" t="str">
        <f>"006"</f>
        <v>006</v>
      </c>
      <c r="B23" s="7" t="s">
        <v>17</v>
      </c>
      <c r="C23" s="7" t="str">
        <f>"谭琪"</f>
        <v>谭琪</v>
      </c>
      <c r="D23" s="7" t="str">
        <f>"2021014629"</f>
        <v>2021014629</v>
      </c>
      <c r="E23" s="11"/>
      <c r="F23" s="11"/>
      <c r="G23" s="11"/>
    </row>
    <row r="24" s="3" customFormat="true" ht="15.75" spans="1:7">
      <c r="A24" s="7" t="str">
        <f>"008"</f>
        <v>008</v>
      </c>
      <c r="B24" s="7" t="s">
        <v>18</v>
      </c>
      <c r="C24" s="7" t="str">
        <f>"熊梦杰"</f>
        <v>熊梦杰</v>
      </c>
      <c r="D24" s="7" t="str">
        <f>"2021015026"</f>
        <v>2021015026</v>
      </c>
      <c r="E24" s="11"/>
      <c r="F24" s="11"/>
      <c r="G24" s="11"/>
    </row>
    <row r="25" s="3" customFormat="true" ht="15.75" spans="1:7">
      <c r="A25" s="7" t="str">
        <f>"008"</f>
        <v>008</v>
      </c>
      <c r="B25" s="7" t="s">
        <v>18</v>
      </c>
      <c r="C25" s="7" t="str">
        <f>"李纯"</f>
        <v>李纯</v>
      </c>
      <c r="D25" s="7" t="str">
        <f>"2021015016"</f>
        <v>2021015016</v>
      </c>
      <c r="E25" s="11"/>
      <c r="F25" s="11"/>
      <c r="G25" s="11"/>
    </row>
    <row r="26" s="3" customFormat="true" ht="15.75" spans="1:7">
      <c r="A26" s="7" t="str">
        <f>"002"</f>
        <v>002</v>
      </c>
      <c r="B26" s="7" t="s">
        <v>19</v>
      </c>
      <c r="C26" s="7" t="str">
        <f>"张璟萌"</f>
        <v>张璟萌</v>
      </c>
      <c r="D26" s="7" t="str">
        <f>"2021012316"</f>
        <v>2021012316</v>
      </c>
      <c r="E26" s="11"/>
      <c r="F26" s="11"/>
      <c r="G26" s="11"/>
    </row>
    <row r="27" s="3" customFormat="true" ht="15.75" spans="1:7">
      <c r="A27" s="7" t="str">
        <f>"007"</f>
        <v>007</v>
      </c>
      <c r="B27" s="7" t="s">
        <v>20</v>
      </c>
      <c r="C27" s="7" t="str">
        <f>"吴胤霓"</f>
        <v>吴胤霓</v>
      </c>
      <c r="D27" s="7" t="str">
        <f>"2021014717"</f>
        <v>2021014717</v>
      </c>
      <c r="E27" s="11"/>
      <c r="F27" s="11"/>
      <c r="G27" s="11"/>
    </row>
    <row r="28" s="3" customFormat="true" ht="15.75" spans="1:7">
      <c r="A28" s="7" t="str">
        <f>"007"</f>
        <v>007</v>
      </c>
      <c r="B28" s="7" t="s">
        <v>20</v>
      </c>
      <c r="C28" s="7" t="str">
        <f>"李丽萍"</f>
        <v>李丽萍</v>
      </c>
      <c r="D28" s="7" t="str">
        <f>"2021014718"</f>
        <v>2021014718</v>
      </c>
      <c r="E28" s="11"/>
      <c r="F28" s="11"/>
      <c r="G28" s="11"/>
    </row>
    <row r="29" s="3" customFormat="true" ht="15.75" spans="1:7">
      <c r="A29" s="7" t="str">
        <f>"004"</f>
        <v>004</v>
      </c>
      <c r="B29" s="7" t="s">
        <v>21</v>
      </c>
      <c r="C29" s="7" t="str">
        <f>"龙岭伶"</f>
        <v>龙岭伶</v>
      </c>
      <c r="D29" s="7" t="str">
        <f>"2021013328"</f>
        <v>2021013328</v>
      </c>
      <c r="E29" s="11"/>
      <c r="F29" s="11"/>
      <c r="G29" s="11"/>
    </row>
    <row r="30" s="3" customFormat="true" ht="15.75" spans="1:7">
      <c r="A30" s="7" t="str">
        <f>"004"</f>
        <v>004</v>
      </c>
      <c r="B30" s="7" t="s">
        <v>21</v>
      </c>
      <c r="C30" s="7" t="str">
        <f>"林俊艳"</f>
        <v>林俊艳</v>
      </c>
      <c r="D30" s="7" t="str">
        <f>"2021013514"</f>
        <v>2021013514</v>
      </c>
      <c r="E30" s="11"/>
      <c r="F30" s="11"/>
      <c r="G30" s="11"/>
    </row>
    <row r="31" s="3" customFormat="true" ht="15.75" spans="1:7">
      <c r="A31" s="7" t="str">
        <f>"001"</f>
        <v>001</v>
      </c>
      <c r="B31" s="7" t="s">
        <v>22</v>
      </c>
      <c r="C31" s="7" t="str">
        <f>"向娜"</f>
        <v>向娜</v>
      </c>
      <c r="D31" s="7" t="str">
        <f>"2021010120"</f>
        <v>2021010120</v>
      </c>
      <c r="E31" s="11"/>
      <c r="F31" s="11"/>
      <c r="G31" s="11"/>
    </row>
    <row r="32" s="3" customFormat="true" ht="15.75" spans="1:7">
      <c r="A32" s="7" t="str">
        <f>"001"</f>
        <v>001</v>
      </c>
      <c r="B32" s="7" t="s">
        <v>22</v>
      </c>
      <c r="C32" s="7" t="str">
        <f>"刘林玲"</f>
        <v>刘林玲</v>
      </c>
      <c r="D32" s="7" t="str">
        <f>"2021010107"</f>
        <v>2021010107</v>
      </c>
      <c r="E32" s="11"/>
      <c r="F32" s="11"/>
      <c r="G32" s="11"/>
    </row>
    <row r="33" s="3" customFormat="true" ht="15.75" spans="1:7">
      <c r="A33" s="7" t="str">
        <f>"001"</f>
        <v>001</v>
      </c>
      <c r="B33" s="7" t="s">
        <v>22</v>
      </c>
      <c r="C33" s="7" t="str">
        <f>"张婷"</f>
        <v>张婷</v>
      </c>
      <c r="D33" s="7" t="str">
        <f>"2021010114"</f>
        <v>2021010114</v>
      </c>
      <c r="E33" s="11"/>
      <c r="F33" s="11"/>
      <c r="G33" s="11"/>
    </row>
    <row r="34" s="3" customFormat="true" ht="15.75" spans="1:7">
      <c r="A34" s="7" t="str">
        <f>"005"</f>
        <v>005</v>
      </c>
      <c r="B34" s="7" t="s">
        <v>23</v>
      </c>
      <c r="C34" s="7" t="str">
        <f>"陈伍玲"</f>
        <v>陈伍玲</v>
      </c>
      <c r="D34" s="7" t="str">
        <f>"2021014506"</f>
        <v>2021014506</v>
      </c>
      <c r="E34" s="11"/>
      <c r="F34" s="11"/>
      <c r="G34" s="11"/>
    </row>
    <row r="35" s="3" customFormat="true" ht="15.75" spans="1:7">
      <c r="A35" s="7" t="str">
        <f>"005"</f>
        <v>005</v>
      </c>
      <c r="B35" s="7" t="s">
        <v>23</v>
      </c>
      <c r="C35" s="7" t="str">
        <f>"杨燕萍"</f>
        <v>杨燕萍</v>
      </c>
      <c r="D35" s="7" t="str">
        <f>"2021014508"</f>
        <v>2021014508</v>
      </c>
      <c r="E35" s="11"/>
      <c r="F35" s="11"/>
      <c r="G35" s="11"/>
    </row>
    <row r="36" s="3" customFormat="true" ht="15.75" spans="1:7">
      <c r="A36" s="8" t="s">
        <v>24</v>
      </c>
      <c r="B36" s="6" t="s">
        <v>25</v>
      </c>
      <c r="C36" s="7" t="s">
        <v>26</v>
      </c>
      <c r="D36" s="7" t="s">
        <v>27</v>
      </c>
      <c r="E36" s="11"/>
      <c r="F36" s="11"/>
      <c r="G36" s="11"/>
    </row>
    <row r="37" s="3" customFormat="true" ht="15.75" spans="1:7">
      <c r="A37" s="8" t="s">
        <v>28</v>
      </c>
      <c r="B37" s="6" t="s">
        <v>29</v>
      </c>
      <c r="C37" s="7" t="s">
        <v>30</v>
      </c>
      <c r="D37" s="7" t="s">
        <v>31</v>
      </c>
      <c r="E37" s="11"/>
      <c r="F37" s="11"/>
      <c r="G37" s="11"/>
    </row>
    <row r="38" s="3" customFormat="true" ht="15.75" spans="1:7">
      <c r="A38" s="8" t="s">
        <v>32</v>
      </c>
      <c r="B38" s="6" t="s">
        <v>33</v>
      </c>
      <c r="C38" s="7" t="s">
        <v>34</v>
      </c>
      <c r="D38" s="7" t="s">
        <v>35</v>
      </c>
      <c r="E38" s="11"/>
      <c r="F38" s="11"/>
      <c r="G38" s="11"/>
    </row>
    <row r="39" s="3" customFormat="true" ht="15.75" spans="1:7">
      <c r="A39" s="7" t="str">
        <f>"024"</f>
        <v>024</v>
      </c>
      <c r="B39" s="7" t="s">
        <v>36</v>
      </c>
      <c r="C39" s="7" t="str">
        <f>"杨丽"</f>
        <v>杨丽</v>
      </c>
      <c r="D39" s="7" t="str">
        <f>"2021014607"</f>
        <v>2021014607</v>
      </c>
      <c r="E39" s="11"/>
      <c r="F39" s="11"/>
      <c r="G39" s="11"/>
    </row>
    <row r="40" s="3" customFormat="true" ht="15.75" spans="1:7">
      <c r="A40" s="7" t="str">
        <f>"024"</f>
        <v>024</v>
      </c>
      <c r="B40" s="7" t="s">
        <v>36</v>
      </c>
      <c r="C40" s="7" t="str">
        <f>"陈美凤"</f>
        <v>陈美凤</v>
      </c>
      <c r="D40" s="7" t="str">
        <f>"2021014623"</f>
        <v>2021014623</v>
      </c>
      <c r="E40" s="11"/>
      <c r="F40" s="11"/>
      <c r="G40" s="11"/>
    </row>
    <row r="41" s="3" customFormat="true" ht="15.75" spans="1:7">
      <c r="A41" s="7" t="str">
        <f>"034"</f>
        <v>034</v>
      </c>
      <c r="B41" s="7" t="s">
        <v>37</v>
      </c>
      <c r="C41" s="7" t="str">
        <f>"张健"</f>
        <v>张健</v>
      </c>
      <c r="D41" s="7" t="str">
        <f>"2021024122"</f>
        <v>2021024122</v>
      </c>
      <c r="E41" s="11"/>
      <c r="F41" s="11"/>
      <c r="G41" s="11"/>
    </row>
    <row r="42" s="3" customFormat="true" ht="15.75" spans="1:7">
      <c r="A42" s="7" t="str">
        <f>"034"</f>
        <v>034</v>
      </c>
      <c r="B42" s="7" t="s">
        <v>37</v>
      </c>
      <c r="C42" s="7" t="str">
        <f>"丁当"</f>
        <v>丁当</v>
      </c>
      <c r="D42" s="7" t="str">
        <f>"2021024013"</f>
        <v>2021024013</v>
      </c>
      <c r="E42" s="11"/>
      <c r="F42" s="11"/>
      <c r="G42" s="11"/>
    </row>
    <row r="43" s="3" customFormat="true" ht="15.75" spans="1:7">
      <c r="A43" s="7" t="str">
        <f t="shared" ref="A43:A56" si="0">"025"</f>
        <v>025</v>
      </c>
      <c r="B43" s="7" t="s">
        <v>38</v>
      </c>
      <c r="C43" s="7" t="str">
        <f>"蔡媛媛"</f>
        <v>蔡媛媛</v>
      </c>
      <c r="D43" s="7" t="str">
        <f>"2021015105"</f>
        <v>2021015105</v>
      </c>
      <c r="E43" s="11"/>
      <c r="F43" s="11"/>
      <c r="G43" s="11"/>
    </row>
    <row r="44" s="3" customFormat="true" ht="15.75" spans="1:7">
      <c r="A44" s="7" t="str">
        <f t="shared" si="0"/>
        <v>025</v>
      </c>
      <c r="B44" s="7" t="s">
        <v>38</v>
      </c>
      <c r="C44" s="7" t="str">
        <f>"潘桢桢"</f>
        <v>潘桢桢</v>
      </c>
      <c r="D44" s="7" t="str">
        <f>"2021015104"</f>
        <v>2021015104</v>
      </c>
      <c r="E44" s="11"/>
      <c r="F44" s="11"/>
      <c r="G44" s="11"/>
    </row>
    <row r="45" s="3" customFormat="true" ht="15.75" spans="1:7">
      <c r="A45" s="7" t="str">
        <f t="shared" si="0"/>
        <v>025</v>
      </c>
      <c r="B45" s="7" t="s">
        <v>38</v>
      </c>
      <c r="C45" s="7" t="str">
        <f>"王加碧"</f>
        <v>王加碧</v>
      </c>
      <c r="D45" s="7" t="str">
        <f>"2021015117"</f>
        <v>2021015117</v>
      </c>
      <c r="E45" s="11"/>
      <c r="F45" s="11"/>
      <c r="G45" s="11"/>
    </row>
    <row r="46" s="3" customFormat="true" ht="15.75" spans="1:7">
      <c r="A46" s="7" t="str">
        <f t="shared" si="0"/>
        <v>025</v>
      </c>
      <c r="B46" s="7" t="s">
        <v>38</v>
      </c>
      <c r="C46" s="7" t="str">
        <f>"李建文"</f>
        <v>李建文</v>
      </c>
      <c r="D46" s="7" t="str">
        <f>"2021015102"</f>
        <v>2021015102</v>
      </c>
      <c r="E46" s="11"/>
      <c r="F46" s="11"/>
      <c r="G46" s="11"/>
    </row>
    <row r="47" s="3" customFormat="true" ht="15.75" spans="1:7">
      <c r="A47" s="7" t="str">
        <f t="shared" si="0"/>
        <v>025</v>
      </c>
      <c r="B47" s="7" t="s">
        <v>38</v>
      </c>
      <c r="C47" s="7" t="str">
        <f>"雷丽群"</f>
        <v>雷丽群</v>
      </c>
      <c r="D47" s="7" t="str">
        <f>"2021015116"</f>
        <v>2021015116</v>
      </c>
      <c r="E47" s="11"/>
      <c r="F47" s="11"/>
      <c r="G47" s="11"/>
    </row>
    <row r="48" s="3" customFormat="true" ht="15.75" spans="1:7">
      <c r="A48" s="7" t="str">
        <f t="shared" si="0"/>
        <v>025</v>
      </c>
      <c r="B48" s="7" t="s">
        <v>38</v>
      </c>
      <c r="C48" s="7" t="str">
        <f>"粟艳群"</f>
        <v>粟艳群</v>
      </c>
      <c r="D48" s="7" t="str">
        <f>"2021015110"</f>
        <v>2021015110</v>
      </c>
      <c r="E48" s="11"/>
      <c r="F48" s="11"/>
      <c r="G48" s="11"/>
    </row>
    <row r="49" s="3" customFormat="true" ht="15.75" spans="1:7">
      <c r="A49" s="7" t="str">
        <f t="shared" si="0"/>
        <v>025</v>
      </c>
      <c r="B49" s="7" t="s">
        <v>38</v>
      </c>
      <c r="C49" s="7" t="str">
        <f>"肖文芳"</f>
        <v>肖文芳</v>
      </c>
      <c r="D49" s="7" t="str">
        <f>"2021015119"</f>
        <v>2021015119</v>
      </c>
      <c r="E49" s="11"/>
      <c r="F49" s="11"/>
      <c r="G49" s="11"/>
    </row>
    <row r="50" s="3" customFormat="true" ht="15.75" spans="1:7">
      <c r="A50" s="7" t="str">
        <f>"031"</f>
        <v>031</v>
      </c>
      <c r="B50" s="7" t="s">
        <v>39</v>
      </c>
      <c r="C50" s="7" t="str">
        <f>"张静"</f>
        <v>张静</v>
      </c>
      <c r="D50" s="7" t="str">
        <f>"2021021804"</f>
        <v>2021021804</v>
      </c>
      <c r="E50" s="11"/>
      <c r="F50" s="11"/>
      <c r="G50" s="11"/>
    </row>
    <row r="51" s="3" customFormat="true" ht="15.75" spans="1:7">
      <c r="A51" s="7" t="str">
        <f t="shared" ref="A51:A66" si="1">"022"</f>
        <v>022</v>
      </c>
      <c r="B51" s="7" t="s">
        <v>40</v>
      </c>
      <c r="C51" s="7" t="str">
        <f>"韩嫣"</f>
        <v>韩嫣</v>
      </c>
      <c r="D51" s="7" t="str">
        <f>"2021012616"</f>
        <v>2021012616</v>
      </c>
      <c r="E51" s="11"/>
      <c r="F51" s="11"/>
      <c r="G51" s="11"/>
    </row>
    <row r="52" s="3" customFormat="true" ht="15.75" spans="1:7">
      <c r="A52" s="7" t="str">
        <f t="shared" si="1"/>
        <v>022</v>
      </c>
      <c r="B52" s="7" t="s">
        <v>40</v>
      </c>
      <c r="C52" s="7" t="str">
        <f>"张雪波"</f>
        <v>张雪波</v>
      </c>
      <c r="D52" s="7" t="str">
        <f>"2021012620"</f>
        <v>2021012620</v>
      </c>
      <c r="E52" s="11"/>
      <c r="F52" s="11"/>
      <c r="G52" s="11"/>
    </row>
    <row r="53" s="3" customFormat="true" ht="15.75" spans="1:7">
      <c r="A53" s="7" t="str">
        <f t="shared" si="1"/>
        <v>022</v>
      </c>
      <c r="B53" s="7" t="s">
        <v>40</v>
      </c>
      <c r="C53" s="7" t="str">
        <f>"刘丽花"</f>
        <v>刘丽花</v>
      </c>
      <c r="D53" s="7" t="str">
        <f>"2021012702"</f>
        <v>2021012702</v>
      </c>
      <c r="E53" s="11"/>
      <c r="F53" s="11"/>
      <c r="G53" s="11"/>
    </row>
    <row r="54" s="3" customFormat="true" ht="15.75" spans="1:7">
      <c r="A54" s="7" t="str">
        <f t="shared" si="1"/>
        <v>022</v>
      </c>
      <c r="B54" s="7" t="s">
        <v>40</v>
      </c>
      <c r="C54" s="7" t="str">
        <f>"张一"</f>
        <v>张一</v>
      </c>
      <c r="D54" s="7" t="str">
        <f>"2021013228"</f>
        <v>2021013228</v>
      </c>
      <c r="E54" s="11"/>
      <c r="F54" s="11"/>
      <c r="G54" s="11"/>
    </row>
    <row r="55" s="3" customFormat="true" ht="15.75" spans="1:7">
      <c r="A55" s="7" t="str">
        <f t="shared" si="1"/>
        <v>022</v>
      </c>
      <c r="B55" s="7" t="s">
        <v>40</v>
      </c>
      <c r="C55" s="7" t="str">
        <f>"万欣"</f>
        <v>万欣</v>
      </c>
      <c r="D55" s="7" t="str">
        <f>"2021013206"</f>
        <v>2021013206</v>
      </c>
      <c r="E55" s="11"/>
      <c r="F55" s="11"/>
      <c r="G55" s="11"/>
    </row>
    <row r="56" s="3" customFormat="true" ht="15.75" spans="1:7">
      <c r="A56" s="7" t="str">
        <f t="shared" si="1"/>
        <v>022</v>
      </c>
      <c r="B56" s="7" t="s">
        <v>40</v>
      </c>
      <c r="C56" s="7" t="str">
        <f>"赵艺琳"</f>
        <v>赵艺琳</v>
      </c>
      <c r="D56" s="7" t="str">
        <f>"2021013007"</f>
        <v>2021013007</v>
      </c>
      <c r="E56" s="11"/>
      <c r="F56" s="11"/>
      <c r="G56" s="11"/>
    </row>
    <row r="57" s="3" customFormat="true" ht="15.75" spans="1:7">
      <c r="A57" s="7" t="str">
        <f t="shared" si="1"/>
        <v>022</v>
      </c>
      <c r="B57" s="7" t="s">
        <v>40</v>
      </c>
      <c r="C57" s="7" t="str">
        <f>"王素珍"</f>
        <v>王素珍</v>
      </c>
      <c r="D57" s="7" t="str">
        <f>"2021012705"</f>
        <v>2021012705</v>
      </c>
      <c r="E57" s="11"/>
      <c r="F57" s="11"/>
      <c r="G57" s="11"/>
    </row>
    <row r="58" s="3" customFormat="true" ht="15.75" spans="1:7">
      <c r="A58" s="7" t="str">
        <f t="shared" si="1"/>
        <v>022</v>
      </c>
      <c r="B58" s="7" t="s">
        <v>40</v>
      </c>
      <c r="C58" s="7" t="str">
        <f>"唐薇"</f>
        <v>唐薇</v>
      </c>
      <c r="D58" s="7" t="str">
        <f>"2021012604"</f>
        <v>2021012604</v>
      </c>
      <c r="E58" s="11"/>
      <c r="F58" s="11"/>
      <c r="G58" s="11"/>
    </row>
    <row r="59" s="3" customFormat="true" ht="15.75" spans="1:7">
      <c r="A59" s="7" t="str">
        <f>"029"</f>
        <v>029</v>
      </c>
      <c r="B59" s="7" t="s">
        <v>41</v>
      </c>
      <c r="C59" s="7" t="str">
        <f>"夏颖"</f>
        <v>夏颖</v>
      </c>
      <c r="D59" s="7" t="str">
        <f>"2021021013"</f>
        <v>2021021013</v>
      </c>
      <c r="E59" s="11"/>
      <c r="F59" s="11"/>
      <c r="G59" s="11"/>
    </row>
    <row r="60" s="3" customFormat="true" ht="15.75" spans="1:7">
      <c r="A60" s="7" t="str">
        <f>"029"</f>
        <v>029</v>
      </c>
      <c r="B60" s="7" t="s">
        <v>41</v>
      </c>
      <c r="C60" s="7" t="str">
        <f>"刘颜梽"</f>
        <v>刘颜梽</v>
      </c>
      <c r="D60" s="7" t="str">
        <f>"2021021022"</f>
        <v>2021021022</v>
      </c>
      <c r="E60" s="11"/>
      <c r="F60" s="11"/>
      <c r="G60" s="11"/>
    </row>
    <row r="61" s="3" customFormat="true" ht="15.75" spans="1:7">
      <c r="A61" s="7" t="str">
        <f>"029"</f>
        <v>029</v>
      </c>
      <c r="B61" s="7" t="s">
        <v>41</v>
      </c>
      <c r="C61" s="7" t="str">
        <f>"吴隆"</f>
        <v>吴隆</v>
      </c>
      <c r="D61" s="7" t="str">
        <f>"2021021103"</f>
        <v>2021021103</v>
      </c>
      <c r="E61" s="11"/>
      <c r="F61" s="11"/>
      <c r="G61" s="11"/>
    </row>
    <row r="62" s="3" customFormat="true" ht="15.75" spans="1:7">
      <c r="A62" s="7" t="str">
        <f>"029"</f>
        <v>029</v>
      </c>
      <c r="B62" s="7" t="s">
        <v>41</v>
      </c>
      <c r="C62" s="7" t="str">
        <f>"杨广召"</f>
        <v>杨广召</v>
      </c>
      <c r="D62" s="7" t="str">
        <f>"2021021008"</f>
        <v>2021021008</v>
      </c>
      <c r="E62" s="11"/>
      <c r="F62" s="11"/>
      <c r="G62" s="11"/>
    </row>
    <row r="63" s="3" customFormat="true" ht="15.75" spans="1:7">
      <c r="A63" s="7" t="str">
        <f>"030"</f>
        <v>030</v>
      </c>
      <c r="B63" s="7" t="s">
        <v>42</v>
      </c>
      <c r="C63" s="7" t="str">
        <f>"张俏文"</f>
        <v>张俏文</v>
      </c>
      <c r="D63" s="7" t="str">
        <f>"2021021114"</f>
        <v>2021021114</v>
      </c>
      <c r="E63" s="11"/>
      <c r="F63" s="11"/>
      <c r="G63" s="11"/>
    </row>
    <row r="64" s="3" customFormat="true" ht="15.75" spans="1:7">
      <c r="A64" s="7" t="str">
        <f>"033"</f>
        <v>033</v>
      </c>
      <c r="B64" s="7" t="s">
        <v>43</v>
      </c>
      <c r="C64" s="7" t="str">
        <f>"张文萍"</f>
        <v>张文萍</v>
      </c>
      <c r="D64" s="7" t="str">
        <f>"2021022908"</f>
        <v>2021022908</v>
      </c>
      <c r="E64" s="11"/>
      <c r="F64" s="11"/>
      <c r="G64" s="11"/>
    </row>
    <row r="65" s="3" customFormat="true" ht="15.75" spans="1:7">
      <c r="A65" s="7" t="str">
        <f>"033"</f>
        <v>033</v>
      </c>
      <c r="B65" s="7" t="s">
        <v>43</v>
      </c>
      <c r="C65" s="7" t="str">
        <f>"潘虹"</f>
        <v>潘虹</v>
      </c>
      <c r="D65" s="7" t="str">
        <f>"2021023013"</f>
        <v>2021023013</v>
      </c>
      <c r="E65" s="11"/>
      <c r="F65" s="11"/>
      <c r="G65" s="11"/>
    </row>
    <row r="66" s="3" customFormat="true" ht="15.75" spans="1:7">
      <c r="A66" s="7" t="str">
        <f>"032"</f>
        <v>032</v>
      </c>
      <c r="B66" s="7" t="s">
        <v>44</v>
      </c>
      <c r="C66" s="7" t="str">
        <f>"廖芳利"</f>
        <v>廖芳利</v>
      </c>
      <c r="D66" s="7" t="str">
        <f>"2021021920"</f>
        <v>2021021920</v>
      </c>
      <c r="E66" s="11"/>
      <c r="F66" s="11"/>
      <c r="G66" s="11"/>
    </row>
    <row r="67" s="3" customFormat="true" ht="15.75" spans="1:7">
      <c r="A67" s="7" t="str">
        <f>"032"</f>
        <v>032</v>
      </c>
      <c r="B67" s="7" t="s">
        <v>44</v>
      </c>
      <c r="C67" s="7" t="str">
        <f>"向旭敏"</f>
        <v>向旭敏</v>
      </c>
      <c r="D67" s="7" t="str">
        <f>"2021021925"</f>
        <v>2021021925</v>
      </c>
      <c r="E67" s="11"/>
      <c r="F67" s="11"/>
      <c r="G67" s="11"/>
    </row>
    <row r="68" s="3" customFormat="true" ht="15.75" spans="1:7">
      <c r="A68" s="7" t="str">
        <f>"032"</f>
        <v>032</v>
      </c>
      <c r="B68" s="7" t="s">
        <v>44</v>
      </c>
      <c r="C68" s="7" t="str">
        <f>"全丽雯"</f>
        <v>全丽雯</v>
      </c>
      <c r="D68" s="7" t="str">
        <f>"2021021918"</f>
        <v>2021021918</v>
      </c>
      <c r="E68" s="11"/>
      <c r="F68" s="11"/>
      <c r="G68" s="11"/>
    </row>
    <row r="69" s="3" customFormat="true" ht="15.75" spans="1:7">
      <c r="A69" s="7" t="str">
        <f>"026"</f>
        <v>026</v>
      </c>
      <c r="B69" s="7" t="s">
        <v>45</v>
      </c>
      <c r="C69" s="7" t="str">
        <f>"张怡帆"</f>
        <v>张怡帆</v>
      </c>
      <c r="D69" s="7" t="str">
        <f>"2021020528"</f>
        <v>2021020528</v>
      </c>
      <c r="E69" s="11"/>
      <c r="F69" s="11"/>
      <c r="G69" s="11"/>
    </row>
    <row r="70" s="3" customFormat="true" ht="15.75" spans="1:7">
      <c r="A70" s="7" t="str">
        <f>"027"</f>
        <v>027</v>
      </c>
      <c r="B70" s="7" t="s">
        <v>46</v>
      </c>
      <c r="C70" s="7" t="str">
        <f>"刘蕊菲"</f>
        <v>刘蕊菲</v>
      </c>
      <c r="D70" s="7" t="str">
        <f>"2021020722"</f>
        <v>2021020722</v>
      </c>
      <c r="E70" s="11"/>
      <c r="F70" s="11"/>
      <c r="G70" s="11"/>
    </row>
    <row r="71" s="3" customFormat="true" ht="15.75" spans="1:7">
      <c r="A71" s="7" t="str">
        <f>"028"</f>
        <v>028</v>
      </c>
      <c r="B71" s="7" t="s">
        <v>47</v>
      </c>
      <c r="C71" s="7" t="str">
        <f>"宾宇"</f>
        <v>宾宇</v>
      </c>
      <c r="D71" s="7" t="str">
        <f>"2021020823"</f>
        <v>2021020823</v>
      </c>
      <c r="E71" s="11"/>
      <c r="F71" s="11"/>
      <c r="G71" s="11"/>
    </row>
    <row r="72" s="3" customFormat="true" ht="15.75" spans="1:7">
      <c r="A72" s="7" t="str">
        <f>"023"</f>
        <v>023</v>
      </c>
      <c r="B72" s="7" t="s">
        <v>48</v>
      </c>
      <c r="C72" s="7" t="str">
        <f>"李艺"</f>
        <v>李艺</v>
      </c>
      <c r="D72" s="7" t="str">
        <f>"2021014326"</f>
        <v>2021014326</v>
      </c>
      <c r="E72" s="11"/>
      <c r="F72" s="11"/>
      <c r="G72" s="11"/>
    </row>
    <row r="73" s="3" customFormat="true" ht="15.75" spans="1:7">
      <c r="A73" s="7" t="str">
        <f t="shared" ref="A73:A107" si="2">"021"</f>
        <v>021</v>
      </c>
      <c r="B73" s="7" t="s">
        <v>49</v>
      </c>
      <c r="C73" s="7" t="str">
        <f>"贺婧娴"</f>
        <v>贺婧娴</v>
      </c>
      <c r="D73" s="7" t="str">
        <f>"2021012129"</f>
        <v>2021012129</v>
      </c>
      <c r="E73" s="11"/>
      <c r="F73" s="11"/>
      <c r="G73" s="11"/>
    </row>
    <row r="74" s="3" customFormat="true" ht="15.75" spans="1:7">
      <c r="A74" s="7" t="str">
        <f t="shared" si="2"/>
        <v>021</v>
      </c>
      <c r="B74" s="7" t="s">
        <v>49</v>
      </c>
      <c r="C74" s="7" t="str">
        <f>"阳华顺"</f>
        <v>阳华顺</v>
      </c>
      <c r="D74" s="7" t="str">
        <f>"2021012302"</f>
        <v>2021012302</v>
      </c>
      <c r="E74" s="11"/>
      <c r="F74" s="11"/>
      <c r="G74" s="11"/>
    </row>
    <row r="75" s="3" customFormat="true" ht="15.75" spans="1:7">
      <c r="A75" s="7" t="str">
        <f t="shared" si="2"/>
        <v>021</v>
      </c>
      <c r="B75" s="7" t="s">
        <v>49</v>
      </c>
      <c r="C75" s="7" t="str">
        <f>"谭旭佟"</f>
        <v>谭旭佟</v>
      </c>
      <c r="D75" s="7" t="str">
        <f>"2021012305"</f>
        <v>2021012305</v>
      </c>
      <c r="E75" s="11"/>
      <c r="F75" s="11"/>
      <c r="G75" s="11"/>
    </row>
    <row r="76" s="3" customFormat="true" ht="15.75" spans="1:7">
      <c r="A76" s="7" t="str">
        <f t="shared" si="2"/>
        <v>021</v>
      </c>
      <c r="B76" s="7" t="s">
        <v>49</v>
      </c>
      <c r="C76" s="7" t="str">
        <f>"龙莉"</f>
        <v>龙莉</v>
      </c>
      <c r="D76" s="7" t="str">
        <f>"2021011318"</f>
        <v>2021011318</v>
      </c>
      <c r="E76" s="11"/>
      <c r="F76" s="11"/>
      <c r="G76" s="11"/>
    </row>
    <row r="77" s="3" customFormat="true" ht="15.75" spans="1:7">
      <c r="A77" s="7" t="str">
        <f t="shared" si="2"/>
        <v>021</v>
      </c>
      <c r="B77" s="7" t="s">
        <v>49</v>
      </c>
      <c r="C77" s="7" t="str">
        <f>"文熹"</f>
        <v>文熹</v>
      </c>
      <c r="D77" s="7" t="str">
        <f>"2021011428"</f>
        <v>2021011428</v>
      </c>
      <c r="E77" s="11"/>
      <c r="F77" s="11"/>
      <c r="G77" s="11"/>
    </row>
    <row r="78" s="3" customFormat="true" ht="15.75" spans="1:7">
      <c r="A78" s="7" t="str">
        <f t="shared" si="2"/>
        <v>021</v>
      </c>
      <c r="B78" s="7" t="s">
        <v>49</v>
      </c>
      <c r="C78" s="7" t="str">
        <f>"向玉翠"</f>
        <v>向玉翠</v>
      </c>
      <c r="D78" s="7" t="str">
        <f>"2021011508"</f>
        <v>2021011508</v>
      </c>
      <c r="E78" s="11"/>
      <c r="F78" s="11"/>
      <c r="G78" s="11"/>
    </row>
    <row r="79" s="3" customFormat="true" ht="15.75" spans="1:7">
      <c r="A79" s="7" t="str">
        <f t="shared" si="2"/>
        <v>021</v>
      </c>
      <c r="B79" s="7" t="s">
        <v>49</v>
      </c>
      <c r="C79" s="7" t="str">
        <f>"丁玫琳"</f>
        <v>丁玫琳</v>
      </c>
      <c r="D79" s="7" t="str">
        <f>"2021011826"</f>
        <v>2021011826</v>
      </c>
      <c r="E79" s="11"/>
      <c r="F79" s="11"/>
      <c r="G79" s="11"/>
    </row>
    <row r="80" s="3" customFormat="true" ht="15.75" spans="1:7">
      <c r="A80" s="7" t="str">
        <f t="shared" si="2"/>
        <v>021</v>
      </c>
      <c r="B80" s="7" t="s">
        <v>49</v>
      </c>
      <c r="C80" s="7" t="str">
        <f>"熊飓"</f>
        <v>熊飓</v>
      </c>
      <c r="D80" s="7" t="str">
        <f>"2021011212"</f>
        <v>2021011212</v>
      </c>
      <c r="E80" s="11"/>
      <c r="F80" s="11"/>
      <c r="G80" s="11"/>
    </row>
    <row r="81" s="3" customFormat="true" ht="15.75" spans="1:7">
      <c r="A81" s="7" t="str">
        <f t="shared" si="2"/>
        <v>021</v>
      </c>
      <c r="B81" s="7" t="s">
        <v>49</v>
      </c>
      <c r="C81" s="7" t="str">
        <f>"奠柳菁"</f>
        <v>奠柳菁</v>
      </c>
      <c r="D81" s="7" t="str">
        <f>"2021010906"</f>
        <v>2021010906</v>
      </c>
      <c r="E81" s="11"/>
      <c r="F81" s="11"/>
      <c r="G81" s="11"/>
    </row>
    <row r="82" s="3" customFormat="true" ht="15.75" spans="1:7">
      <c r="A82" s="7" t="str">
        <f t="shared" si="2"/>
        <v>021</v>
      </c>
      <c r="B82" s="7" t="s">
        <v>49</v>
      </c>
      <c r="C82" s="7" t="str">
        <f>"李莹莹"</f>
        <v>李莹莹</v>
      </c>
      <c r="D82" s="7" t="str">
        <f>"2021012002"</f>
        <v>2021012002</v>
      </c>
      <c r="E82" s="11"/>
      <c r="F82" s="11"/>
      <c r="G82" s="11"/>
    </row>
    <row r="83" s="3" customFormat="true" ht="15.75" spans="1:7">
      <c r="A83" s="7" t="str">
        <f t="shared" si="2"/>
        <v>021</v>
      </c>
      <c r="B83" s="7" t="s">
        <v>49</v>
      </c>
      <c r="C83" s="7" t="str">
        <f>"姚燕平"</f>
        <v>姚燕平</v>
      </c>
      <c r="D83" s="7" t="str">
        <f>"2021011016"</f>
        <v>2021011016</v>
      </c>
      <c r="E83" s="11"/>
      <c r="F83" s="11"/>
      <c r="G83" s="11"/>
    </row>
    <row r="84" s="3" customFormat="true" ht="15.75" spans="1:7">
      <c r="A84" s="7" t="str">
        <f t="shared" si="2"/>
        <v>021</v>
      </c>
      <c r="B84" s="7" t="s">
        <v>49</v>
      </c>
      <c r="C84" s="7" t="str">
        <f>"唐凤娟"</f>
        <v>唐凤娟</v>
      </c>
      <c r="D84" s="7" t="str">
        <f>"2021011104"</f>
        <v>2021011104</v>
      </c>
      <c r="E84" s="11"/>
      <c r="F84" s="11"/>
      <c r="G84" s="11"/>
    </row>
    <row r="85" s="3" customFormat="true" ht="15.75" spans="1:7">
      <c r="A85" s="7" t="str">
        <f t="shared" si="2"/>
        <v>021</v>
      </c>
      <c r="B85" s="7" t="s">
        <v>49</v>
      </c>
      <c r="C85" s="7" t="str">
        <f>"孙玉莹"</f>
        <v>孙玉莹</v>
      </c>
      <c r="D85" s="7" t="str">
        <f>"2021011722"</f>
        <v>2021011722</v>
      </c>
      <c r="E85" s="11"/>
      <c r="F85" s="11"/>
      <c r="G85" s="11"/>
    </row>
    <row r="86" s="3" customFormat="true" ht="15.75" spans="1:7">
      <c r="A86" s="7" t="str">
        <f t="shared" si="2"/>
        <v>021</v>
      </c>
      <c r="B86" s="7" t="s">
        <v>49</v>
      </c>
      <c r="C86" s="7" t="str">
        <f>"刘群"</f>
        <v>刘群</v>
      </c>
      <c r="D86" s="7" t="str">
        <f>"2021011520"</f>
        <v>2021011520</v>
      </c>
      <c r="E86" s="11"/>
      <c r="F86" s="11"/>
      <c r="G86" s="11"/>
    </row>
    <row r="87" s="3" customFormat="true" ht="15.75" spans="1:7">
      <c r="A87" s="7" t="str">
        <f t="shared" si="2"/>
        <v>021</v>
      </c>
      <c r="B87" s="7" t="s">
        <v>49</v>
      </c>
      <c r="C87" s="7" t="str">
        <f>"杜敏菁"</f>
        <v>杜敏菁</v>
      </c>
      <c r="D87" s="7" t="str">
        <f>"2021010826"</f>
        <v>2021010826</v>
      </c>
      <c r="E87" s="11"/>
      <c r="F87" s="11"/>
      <c r="G87" s="11"/>
    </row>
    <row r="88" s="3" customFormat="true" ht="15.75" spans="1:7">
      <c r="A88" s="7" t="str">
        <f t="shared" si="2"/>
        <v>021</v>
      </c>
      <c r="B88" s="7" t="s">
        <v>49</v>
      </c>
      <c r="C88" s="7" t="str">
        <f>"陈瑶"</f>
        <v>陈瑶</v>
      </c>
      <c r="D88" s="7" t="str">
        <f>"2021012219"</f>
        <v>2021012219</v>
      </c>
      <c r="E88" s="11"/>
      <c r="F88" s="11"/>
      <c r="G88" s="11"/>
    </row>
    <row r="89" s="3" customFormat="true" ht="15.75" spans="1:7">
      <c r="A89" s="7" t="str">
        <f t="shared" si="2"/>
        <v>021</v>
      </c>
      <c r="B89" s="7" t="s">
        <v>49</v>
      </c>
      <c r="C89" s="7" t="str">
        <f>"李爱萍"</f>
        <v>李爱萍</v>
      </c>
      <c r="D89" s="7" t="str">
        <f>"2021011420"</f>
        <v>2021011420</v>
      </c>
      <c r="E89" s="11"/>
      <c r="F89" s="11"/>
      <c r="G89" s="11"/>
    </row>
    <row r="90" s="3" customFormat="true" ht="15.75" spans="1:7">
      <c r="A90" s="7" t="str">
        <f>"035"</f>
        <v>035</v>
      </c>
      <c r="B90" s="7" t="s">
        <v>50</v>
      </c>
      <c r="C90" s="7" t="str">
        <f>"杨顺松"</f>
        <v>杨顺松</v>
      </c>
      <c r="D90" s="7" t="str">
        <f>"2021021930"</f>
        <v>2021021930</v>
      </c>
      <c r="E90" s="11"/>
      <c r="F90" s="11"/>
      <c r="G90" s="11"/>
    </row>
    <row r="91" s="3" customFormat="true" ht="15.75" spans="1:7">
      <c r="A91" s="7" t="str">
        <f>"035"</f>
        <v>035</v>
      </c>
      <c r="B91" s="7" t="s">
        <v>50</v>
      </c>
      <c r="C91" s="7" t="str">
        <f>"易子程"</f>
        <v>易子程</v>
      </c>
      <c r="D91" s="7" t="str">
        <f>"2021022002"</f>
        <v>2021022002</v>
      </c>
      <c r="E91" s="11"/>
      <c r="F91" s="11"/>
      <c r="G91" s="11"/>
    </row>
    <row r="92" s="3" customFormat="true" ht="15.75" spans="1:7">
      <c r="A92" s="7" t="str">
        <f>"036"</f>
        <v>036</v>
      </c>
      <c r="B92" s="7" t="s">
        <v>51</v>
      </c>
      <c r="C92" s="7" t="str">
        <f>"李卓妍"</f>
        <v>李卓妍</v>
      </c>
      <c r="D92" s="7" t="str">
        <f>"2021022013"</f>
        <v>2021022013</v>
      </c>
      <c r="E92" s="11"/>
      <c r="F92" s="11"/>
      <c r="G92" s="11"/>
    </row>
    <row r="93" s="3" customFormat="true" ht="15.75" spans="1:7">
      <c r="A93" s="7" t="str">
        <f>"036"</f>
        <v>036</v>
      </c>
      <c r="B93" s="7" t="s">
        <v>51</v>
      </c>
      <c r="C93" s="7" t="str">
        <f>"石清华"</f>
        <v>石清华</v>
      </c>
      <c r="D93" s="7" t="str">
        <f>"2021022006"</f>
        <v>2021022006</v>
      </c>
      <c r="E93" s="11"/>
      <c r="F93" s="11"/>
      <c r="G93" s="11"/>
    </row>
    <row r="94" s="3" customFormat="true" ht="15.75" spans="1:7">
      <c r="A94" s="7" t="str">
        <f t="shared" ref="A94:A101" si="3">"037"</f>
        <v>037</v>
      </c>
      <c r="B94" s="7" t="s">
        <v>52</v>
      </c>
      <c r="C94" s="7" t="str">
        <f>"邓艳芳"</f>
        <v>邓艳芳</v>
      </c>
      <c r="D94" s="7" t="str">
        <f>"2021022103"</f>
        <v>2021022103</v>
      </c>
      <c r="E94" s="11"/>
      <c r="F94" s="11"/>
      <c r="G94" s="11"/>
    </row>
    <row r="95" s="3" customFormat="true" ht="15.75" spans="1:7">
      <c r="A95" s="7" t="str">
        <f t="shared" si="3"/>
        <v>037</v>
      </c>
      <c r="B95" s="7" t="s">
        <v>52</v>
      </c>
      <c r="C95" s="7" t="str">
        <f>"舒帆"</f>
        <v>舒帆</v>
      </c>
      <c r="D95" s="7" t="str">
        <f>"2021022128"</f>
        <v>2021022128</v>
      </c>
      <c r="E95" s="11"/>
      <c r="F95" s="11"/>
      <c r="G95" s="11"/>
    </row>
    <row r="96" s="3" customFormat="true" ht="15.75" spans="1:7">
      <c r="A96" s="7" t="str">
        <f t="shared" si="3"/>
        <v>037</v>
      </c>
      <c r="B96" s="7" t="s">
        <v>52</v>
      </c>
      <c r="C96" s="7" t="str">
        <f>"李洋"</f>
        <v>李洋</v>
      </c>
      <c r="D96" s="7" t="str">
        <f>"2021022425"</f>
        <v>2021022425</v>
      </c>
      <c r="E96" s="11"/>
      <c r="F96" s="11"/>
      <c r="G96" s="11"/>
    </row>
    <row r="97" s="3" customFormat="true" ht="15.75" spans="1:7">
      <c r="A97" s="7" t="str">
        <f t="shared" si="3"/>
        <v>037</v>
      </c>
      <c r="B97" s="7" t="s">
        <v>52</v>
      </c>
      <c r="C97" s="7" t="str">
        <f>"王梦祝"</f>
        <v>王梦祝</v>
      </c>
      <c r="D97" s="7" t="str">
        <f>"2021022329"</f>
        <v>2021022329</v>
      </c>
      <c r="E97" s="11"/>
      <c r="F97" s="11"/>
      <c r="G97" s="11"/>
    </row>
    <row r="98" s="3" customFormat="true" ht="15.75" spans="1:7">
      <c r="A98" s="7" t="str">
        <f t="shared" si="3"/>
        <v>037</v>
      </c>
      <c r="B98" s="7" t="s">
        <v>52</v>
      </c>
      <c r="C98" s="7" t="str">
        <f>"夏欢"</f>
        <v>夏欢</v>
      </c>
      <c r="D98" s="7" t="str">
        <f>"2021022315"</f>
        <v>2021022315</v>
      </c>
      <c r="E98" s="11"/>
      <c r="F98" s="11"/>
      <c r="G98" s="11"/>
    </row>
    <row r="99" s="3" customFormat="true" ht="15.75" spans="1:7">
      <c r="A99" s="7" t="str">
        <f t="shared" si="3"/>
        <v>037</v>
      </c>
      <c r="B99" s="7" t="s">
        <v>52</v>
      </c>
      <c r="C99" s="7" t="str">
        <f>"易路遥"</f>
        <v>易路遥</v>
      </c>
      <c r="D99" s="7" t="str">
        <f>"2021022221"</f>
        <v>2021022221</v>
      </c>
      <c r="E99" s="11"/>
      <c r="F99" s="11"/>
      <c r="G99" s="11"/>
    </row>
    <row r="100" s="3" customFormat="true" ht="15.75" spans="1:7">
      <c r="A100" s="7" t="str">
        <f t="shared" si="3"/>
        <v>037</v>
      </c>
      <c r="B100" s="7" t="s">
        <v>52</v>
      </c>
      <c r="C100" s="7" t="str">
        <f>"张珊钰"</f>
        <v>张珊钰</v>
      </c>
      <c r="D100" s="7" t="str">
        <f>"2021022203"</f>
        <v>2021022203</v>
      </c>
      <c r="E100" s="11"/>
      <c r="F100" s="11"/>
      <c r="G100" s="11"/>
    </row>
    <row r="101" s="3" customFormat="true" ht="15.75" spans="1:7">
      <c r="A101" s="7" t="str">
        <f t="shared" si="3"/>
        <v>037</v>
      </c>
      <c r="B101" s="7" t="s">
        <v>52</v>
      </c>
      <c r="C101" s="7" t="str">
        <f>"陈玫君"</f>
        <v>陈玫君</v>
      </c>
      <c r="D101" s="7" t="str">
        <f>"2021022304"</f>
        <v>2021022304</v>
      </c>
      <c r="E101" s="11"/>
      <c r="F101" s="11"/>
      <c r="G101" s="11"/>
    </row>
    <row r="102" s="3" customFormat="true" ht="15.75" spans="1:7">
      <c r="A102" s="7" t="str">
        <f>"038"</f>
        <v>038</v>
      </c>
      <c r="B102" s="6" t="s">
        <v>53</v>
      </c>
      <c r="C102" s="7" t="str">
        <f>"汪婷"</f>
        <v>汪婷</v>
      </c>
      <c r="D102" s="7" t="str">
        <f>"2021023417"</f>
        <v>2021023417</v>
      </c>
      <c r="E102" s="11"/>
      <c r="F102" s="11"/>
      <c r="G102" s="11"/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数值表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2021-11-15T09:54:00Z</dcterms:created>
  <dcterms:modified xsi:type="dcterms:W3CDTF">2021-11-25T16:54:50Z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5BF17C43A0AE440EBDD2178F96EE6292</vt:lpwstr>
  </property>
</Properties>
</file>