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data_2021-08-22" sheetId="1" r:id="rId1"/>
  </sheets>
  <definedNames>
    <definedName name="_xlnm.Print_Area" localSheetId="0">'data_2021-08-22'!$A$1:$H$190</definedName>
  </definedNames>
  <calcPr fullCalcOnLoad="1"/>
</workbook>
</file>

<file path=xl/sharedStrings.xml><?xml version="1.0" encoding="utf-8"?>
<sst xmlns="http://schemas.openxmlformats.org/spreadsheetml/2006/main" count="385" uniqueCount="243">
  <si>
    <t>姓名</t>
  </si>
  <si>
    <t>职位代码</t>
  </si>
  <si>
    <t>准考证号</t>
  </si>
  <si>
    <t>考场号</t>
  </si>
  <si>
    <t>座位号</t>
  </si>
  <si>
    <t>笔试成绩</t>
  </si>
  <si>
    <t>备注</t>
  </si>
  <si>
    <t>1-语文教师1(东安县小学)</t>
  </si>
  <si>
    <t>唐源珠</t>
  </si>
  <si>
    <t>彭舞</t>
  </si>
  <si>
    <t>刘依灵</t>
  </si>
  <si>
    <t>罗秀丽</t>
  </si>
  <si>
    <t>张璇</t>
  </si>
  <si>
    <t>蒋琪</t>
  </si>
  <si>
    <t>张文苗</t>
  </si>
  <si>
    <t>何丽华</t>
  </si>
  <si>
    <t>罗靓</t>
  </si>
  <si>
    <t>雷嘉嘉</t>
  </si>
  <si>
    <t>魏海群</t>
  </si>
  <si>
    <t>义璇</t>
  </si>
  <si>
    <t>邓露平</t>
  </si>
  <si>
    <t>陈洁</t>
  </si>
  <si>
    <t>朱雪丽</t>
  </si>
  <si>
    <t>宋响伶</t>
  </si>
  <si>
    <t>王颖悦</t>
  </si>
  <si>
    <t>邓贝健</t>
  </si>
  <si>
    <t>陈莉颖</t>
  </si>
  <si>
    <t>唐晓娓</t>
  </si>
  <si>
    <t>8-语文教师2(东安县小学)</t>
  </si>
  <si>
    <t>谢佳</t>
  </si>
  <si>
    <t>陆欣</t>
  </si>
  <si>
    <t>唐艺</t>
  </si>
  <si>
    <t>王丽娟</t>
  </si>
  <si>
    <t>唐敏</t>
  </si>
  <si>
    <t>李娟</t>
  </si>
  <si>
    <t>陈思敏</t>
  </si>
  <si>
    <t>陈慕凡</t>
  </si>
  <si>
    <t>唐婷</t>
  </si>
  <si>
    <t>蒋婷</t>
  </si>
  <si>
    <t>胡宇</t>
  </si>
  <si>
    <t>王丹</t>
  </si>
  <si>
    <t>肖娜</t>
  </si>
  <si>
    <t>唐雅丽</t>
  </si>
  <si>
    <t>张亚男</t>
  </si>
  <si>
    <t>蒋小燕</t>
  </si>
  <si>
    <t>马灵芝</t>
  </si>
  <si>
    <t>何鑫</t>
  </si>
  <si>
    <t>陈霞</t>
  </si>
  <si>
    <t>杨福秀</t>
  </si>
  <si>
    <t>秦文丽</t>
  </si>
  <si>
    <t>胡丽娟</t>
  </si>
  <si>
    <t>马云</t>
  </si>
  <si>
    <t>2-数学教师1(东安县小学)</t>
  </si>
  <si>
    <t>蒋晶晶</t>
  </si>
  <si>
    <t>丁琳婷</t>
  </si>
  <si>
    <t>罗彤</t>
  </si>
  <si>
    <t>刘志鸿</t>
  </si>
  <si>
    <t>李艺</t>
  </si>
  <si>
    <t>刘玲斐</t>
  </si>
  <si>
    <t>陈倩</t>
  </si>
  <si>
    <t>陶洁</t>
  </si>
  <si>
    <t>徐萌</t>
  </si>
  <si>
    <t>张俊</t>
  </si>
  <si>
    <t>曾紫雯</t>
  </si>
  <si>
    <t>蒋婧</t>
  </si>
  <si>
    <t>雷利</t>
  </si>
  <si>
    <t>周雪</t>
  </si>
  <si>
    <t>9-数学教师2(东安县小学)</t>
  </si>
  <si>
    <t>周荣华</t>
  </si>
  <si>
    <t>席柳文</t>
  </si>
  <si>
    <t>钟鱼秀</t>
  </si>
  <si>
    <t>李姣艳</t>
  </si>
  <si>
    <t>周思琪</t>
  </si>
  <si>
    <t>唐志英</t>
  </si>
  <si>
    <t>唐博花</t>
  </si>
  <si>
    <t>杨湘蓉</t>
  </si>
  <si>
    <t>胡丽颖</t>
  </si>
  <si>
    <t>郭丹</t>
  </si>
  <si>
    <t>何雨露</t>
  </si>
  <si>
    <t>肖琼</t>
  </si>
  <si>
    <t>刘佳</t>
  </si>
  <si>
    <t>倪俊</t>
  </si>
  <si>
    <t>邓诗月</t>
  </si>
  <si>
    <t>10-英语教师2(东安县小学)</t>
  </si>
  <si>
    <t>曾红芳</t>
  </si>
  <si>
    <t>曾亚群</t>
  </si>
  <si>
    <t>邓怡宏</t>
  </si>
  <si>
    <t>唐玉兰</t>
  </si>
  <si>
    <t>黄美娟</t>
  </si>
  <si>
    <t>邓艳红</t>
  </si>
  <si>
    <t>蒋莉</t>
  </si>
  <si>
    <t>雷娟芳</t>
  </si>
  <si>
    <t>黄荣</t>
  </si>
  <si>
    <t>谭静</t>
  </si>
  <si>
    <t>3-英语教师1(东安县小学)</t>
  </si>
  <si>
    <t>陈月红</t>
  </si>
  <si>
    <t>唐思霓</t>
  </si>
  <si>
    <t>李富城</t>
  </si>
  <si>
    <t>翟雯捷</t>
  </si>
  <si>
    <t>彭雪梅</t>
  </si>
  <si>
    <t>邓健林</t>
  </si>
  <si>
    <t>11-音乐教师2(东安县小学)</t>
  </si>
  <si>
    <t>钟妙莹</t>
  </si>
  <si>
    <t>蒋毅峰</t>
  </si>
  <si>
    <t>4-音乐教师1(东安县小学)</t>
  </si>
  <si>
    <t>邓沁</t>
  </si>
  <si>
    <t>张高渝</t>
  </si>
  <si>
    <t>12-体育教师2(东安县小学)</t>
  </si>
  <si>
    <t>唐维星</t>
  </si>
  <si>
    <t>蒋正</t>
  </si>
  <si>
    <t>蒋伟</t>
  </si>
  <si>
    <t>5-体育教师1(东安县小学)</t>
  </si>
  <si>
    <t>陈丽娜</t>
  </si>
  <si>
    <t>冯兴宇</t>
  </si>
  <si>
    <t>13-美术教师2(东安县小学)</t>
  </si>
  <si>
    <t>邹婷婷</t>
  </si>
  <si>
    <t>邓诗文</t>
  </si>
  <si>
    <t>6-美术教师1(东安县小学)</t>
  </si>
  <si>
    <t>柏菲</t>
  </si>
  <si>
    <t>14-心理健康教育教师2(东安县小学)</t>
  </si>
  <si>
    <t>欧雨萱</t>
  </si>
  <si>
    <t>邹皓臣</t>
  </si>
  <si>
    <t>7-心理健康教育教师1(东安县小学)</t>
  </si>
  <si>
    <t>16-语文教师1(东安县初中)</t>
  </si>
  <si>
    <t>唐郡谦</t>
  </si>
  <si>
    <t>罗文欣</t>
  </si>
  <si>
    <t>梁珊珊</t>
  </si>
  <si>
    <t>蒋佳</t>
  </si>
  <si>
    <t>陈椰</t>
  </si>
  <si>
    <t>柏瑾</t>
  </si>
  <si>
    <t>潘灿</t>
  </si>
  <si>
    <t>张彩侠</t>
  </si>
  <si>
    <t>30-语文教师2(东安县初中)</t>
  </si>
  <si>
    <t>吕婷</t>
  </si>
  <si>
    <t>于慧</t>
  </si>
  <si>
    <t>陈雪婷</t>
  </si>
  <si>
    <t>陈璐娴</t>
  </si>
  <si>
    <t>杨慧萍</t>
  </si>
  <si>
    <t>17-数学教师1(东安县初中)</t>
  </si>
  <si>
    <t>陈婧</t>
  </si>
  <si>
    <t>刘岚</t>
  </si>
  <si>
    <t>陈玥月</t>
  </si>
  <si>
    <t>蒋薇</t>
  </si>
  <si>
    <t>孙瑶</t>
  </si>
  <si>
    <t>宋晴</t>
  </si>
  <si>
    <t>31-数学教师2(东安县初中)</t>
  </si>
  <si>
    <t>熊云虹</t>
  </si>
  <si>
    <t>赵涛</t>
  </si>
  <si>
    <t>吴楚</t>
  </si>
  <si>
    <t>唐涛</t>
  </si>
  <si>
    <t>许芹</t>
  </si>
  <si>
    <t>卢钱</t>
  </si>
  <si>
    <t>18-英语教师1(东安县初中)</t>
  </si>
  <si>
    <t>麦嘉雯</t>
  </si>
  <si>
    <t>熊娟</t>
  </si>
  <si>
    <t>郑丽</t>
  </si>
  <si>
    <t>何雪丽</t>
  </si>
  <si>
    <t>蒋睿</t>
  </si>
  <si>
    <t>陈昱蕾</t>
  </si>
  <si>
    <t>蒋晓蕾</t>
  </si>
  <si>
    <t>32-英语教师2(东安县初中)</t>
  </si>
  <si>
    <t>陈民</t>
  </si>
  <si>
    <t>杨秋雪</t>
  </si>
  <si>
    <t>蒋姗姗</t>
  </si>
  <si>
    <t>何银</t>
  </si>
  <si>
    <t>陆露</t>
  </si>
  <si>
    <t>屈真婧</t>
  </si>
  <si>
    <t>张艳</t>
  </si>
  <si>
    <t>陈鸿</t>
  </si>
  <si>
    <t>曾旭</t>
  </si>
  <si>
    <t>19-政治教师1(东安县初中)</t>
  </si>
  <si>
    <t>郑才用</t>
  </si>
  <si>
    <t>33-政治教师2(东安县初中)</t>
  </si>
  <si>
    <t>匡少先</t>
  </si>
  <si>
    <t>李潇涵</t>
  </si>
  <si>
    <t>20-历史教师1(东安县初中)</t>
  </si>
  <si>
    <t>陈仪惠</t>
  </si>
  <si>
    <t>魏远华</t>
  </si>
  <si>
    <t>34-历史教师2(东安县初中)</t>
  </si>
  <si>
    <t>何樟保</t>
  </si>
  <si>
    <t>欧阳卓琳</t>
  </si>
  <si>
    <t>21-地理教师1(东安县初中)</t>
  </si>
  <si>
    <t>蒋韵朴</t>
  </si>
  <si>
    <t>35-地理教师2(东安县初中)</t>
  </si>
  <si>
    <t>周芬</t>
  </si>
  <si>
    <t>蒋洁琳</t>
  </si>
  <si>
    <t>22-物理教师1(东安县初中)</t>
  </si>
  <si>
    <t>肖丹</t>
  </si>
  <si>
    <t>周炳战</t>
  </si>
  <si>
    <t>36-物理教师2(东安县初中)</t>
  </si>
  <si>
    <t>徐鹏</t>
  </si>
  <si>
    <t>23-化学教师1(东安县初中)</t>
  </si>
  <si>
    <t>黄恩洁</t>
  </si>
  <si>
    <t>刘凯</t>
  </si>
  <si>
    <t>37-化学教师2(东安县初中)</t>
  </si>
  <si>
    <t>申琴</t>
  </si>
  <si>
    <t>周萍</t>
  </si>
  <si>
    <t>24-生物教师1(东安县初中)</t>
  </si>
  <si>
    <t>邓琪</t>
  </si>
  <si>
    <t>梁鹏祥</t>
  </si>
  <si>
    <t>阳丽</t>
  </si>
  <si>
    <t>38-生物教师2(东安县初中)</t>
  </si>
  <si>
    <t>唐小丹</t>
  </si>
  <si>
    <t>43-心理健康教育教师2(东安县初中)</t>
  </si>
  <si>
    <t>周丽丽</t>
  </si>
  <si>
    <t>郑生巧</t>
  </si>
  <si>
    <t>25-音乐教师1(东安县初中)</t>
  </si>
  <si>
    <t>孙文馨</t>
  </si>
  <si>
    <t>周思嘉</t>
  </si>
  <si>
    <t>39-音乐教师2(东安县初中)</t>
  </si>
  <si>
    <t>王微</t>
  </si>
  <si>
    <t>周显坤</t>
  </si>
  <si>
    <t>26-体育教师1(东安县初中)</t>
  </si>
  <si>
    <t>周毅</t>
  </si>
  <si>
    <t>蒋海霞</t>
  </si>
  <si>
    <t>40-体育教师2(东安县初中)</t>
  </si>
  <si>
    <t>尹春春</t>
  </si>
  <si>
    <t>张斌</t>
  </si>
  <si>
    <t>28-信息技术教师1(东安县初中)</t>
  </si>
  <si>
    <t>龙俊蓉</t>
  </si>
  <si>
    <t>42-信息技术教师2(东安县初中)</t>
  </si>
  <si>
    <t>陈林杰</t>
  </si>
  <si>
    <t>27-美术教师1(东安县初中)</t>
  </si>
  <si>
    <t>彭御寒</t>
  </si>
  <si>
    <t>41-美术教师2(东安县初中)</t>
  </si>
  <si>
    <t>郁琦</t>
  </si>
  <si>
    <t>周方顺博</t>
  </si>
  <si>
    <t>44-语文教师1(东安县高中)</t>
  </si>
  <si>
    <t>何黎翬</t>
  </si>
  <si>
    <t>晏露</t>
  </si>
  <si>
    <t>46-政治教师1(东安县高中)</t>
  </si>
  <si>
    <t>杜美玲</t>
  </si>
  <si>
    <t>51-政治教师2(东安县高中)</t>
  </si>
  <si>
    <t>罗周群</t>
  </si>
  <si>
    <t>52-地理教师2(东安县高中)</t>
  </si>
  <si>
    <t>郭恋</t>
  </si>
  <si>
    <t>肖琦琪</t>
  </si>
  <si>
    <t>54-历史教师(东安县高中)</t>
  </si>
  <si>
    <t>55-生物教师(东安县高中)</t>
  </si>
  <si>
    <t>蒋权</t>
  </si>
  <si>
    <t>排名</t>
  </si>
  <si>
    <t>杨秋艳</t>
  </si>
  <si>
    <t>东安县2021年公开招聘教师面试入围资格审查名单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</si>
</sst>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b/>
      <sz val="16"/>
      <name val="宋体"/>
      <family val="0"/>
    </font>
    <font>
      <sz val="11"/>
      <name val="STFangsong"/>
      <family val="1"/>
    </font>
    <font>
      <b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workbookViewId="0" topLeftCell="A1">
      <selection activeCell="A1" sqref="A1:H1"/>
    </sheetView>
  </sheetViews>
  <sheetFormatPr defaultColWidth="8.57421875" defaultRowHeight="21.75" customHeight="1"/>
  <cols>
    <col min="1" max="1" width="8.421875" style="1" customWidth="1"/>
    <col min="2" max="2" width="24.28125" style="1" customWidth="1"/>
    <col min="3" max="3" width="11.28125" style="1" bestFit="1" customWidth="1"/>
    <col min="4" max="4" width="6.57421875" style="1" bestFit="1" customWidth="1"/>
    <col min="5" max="5" width="8.28125" style="1" customWidth="1"/>
    <col min="6" max="6" width="9.140625" style="1" customWidth="1"/>
    <col min="7" max="7" width="7.421875" style="1" customWidth="1"/>
    <col min="8" max="8" width="9.57421875" style="1" customWidth="1"/>
    <col min="9" max="9" width="8.57421875" style="1" bestFit="1" customWidth="1"/>
    <col min="10" max="16384" width="8.57421875" style="1" customWidth="1"/>
  </cols>
  <sheetData>
    <row r="1" spans="1:8" ht="35.25" customHeight="1">
      <c r="A1" s="10" t="s">
        <v>242</v>
      </c>
      <c r="B1" s="11"/>
      <c r="C1" s="11"/>
      <c r="D1" s="11"/>
      <c r="E1" s="11"/>
      <c r="F1" s="11"/>
      <c r="G1" s="11"/>
      <c r="H1" s="12"/>
    </row>
    <row r="2" spans="1:8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240</v>
      </c>
      <c r="H2" s="2" t="s">
        <v>6</v>
      </c>
    </row>
    <row r="3" spans="1:8" ht="21.75" customHeight="1">
      <c r="A3" s="3" t="s">
        <v>12</v>
      </c>
      <c r="B3" s="3" t="s">
        <v>7</v>
      </c>
      <c r="C3" s="3" t="str">
        <f>"2021010330"</f>
        <v>2021010330</v>
      </c>
      <c r="D3" s="3" t="str">
        <f>"03"</f>
        <v>03</v>
      </c>
      <c r="E3" s="3" t="str">
        <f>"30"</f>
        <v>30</v>
      </c>
      <c r="F3" s="3">
        <v>83</v>
      </c>
      <c r="G3" s="3">
        <v>1</v>
      </c>
      <c r="H3" s="3"/>
    </row>
    <row r="4" spans="1:8" ht="21.75" customHeight="1">
      <c r="A4" s="3" t="s">
        <v>10</v>
      </c>
      <c r="B4" s="3" t="s">
        <v>7</v>
      </c>
      <c r="C4" s="3" t="str">
        <f>"2021010319"</f>
        <v>2021010319</v>
      </c>
      <c r="D4" s="3" t="str">
        <f>"03"</f>
        <v>03</v>
      </c>
      <c r="E4" s="3" t="str">
        <f>"19"</f>
        <v>19</v>
      </c>
      <c r="F4" s="3">
        <v>80</v>
      </c>
      <c r="G4" s="3">
        <v>2</v>
      </c>
      <c r="H4" s="3"/>
    </row>
    <row r="5" spans="1:8" ht="21.75" customHeight="1">
      <c r="A5" s="3" t="s">
        <v>18</v>
      </c>
      <c r="B5" s="3" t="s">
        <v>7</v>
      </c>
      <c r="C5" s="3" t="str">
        <f>"2021010606"</f>
        <v>2021010606</v>
      </c>
      <c r="D5" s="3" t="str">
        <f>"06"</f>
        <v>06</v>
      </c>
      <c r="E5" s="3" t="str">
        <f>"06"</f>
        <v>06</v>
      </c>
      <c r="F5" s="3">
        <v>79.5</v>
      </c>
      <c r="G5" s="3">
        <v>3</v>
      </c>
      <c r="H5" s="3"/>
    </row>
    <row r="6" spans="1:8" ht="21.75" customHeight="1">
      <c r="A6" s="3" t="s">
        <v>22</v>
      </c>
      <c r="B6" s="3" t="s">
        <v>7</v>
      </c>
      <c r="C6" s="3" t="str">
        <f>"2021010811"</f>
        <v>2021010811</v>
      </c>
      <c r="D6" s="3" t="str">
        <f>"08"</f>
        <v>08</v>
      </c>
      <c r="E6" s="3" t="str">
        <f>"11"</f>
        <v>11</v>
      </c>
      <c r="F6" s="3">
        <v>79</v>
      </c>
      <c r="G6" s="3">
        <v>4</v>
      </c>
      <c r="H6" s="3"/>
    </row>
    <row r="7" spans="1:8" ht="21.75" customHeight="1">
      <c r="A7" s="3" t="s">
        <v>26</v>
      </c>
      <c r="B7" s="3" t="s">
        <v>7</v>
      </c>
      <c r="C7" s="3" t="str">
        <f>"2021010923"</f>
        <v>2021010923</v>
      </c>
      <c r="D7" s="3" t="str">
        <f>"09"</f>
        <v>09</v>
      </c>
      <c r="E7" s="3" t="str">
        <f>"23"</f>
        <v>23</v>
      </c>
      <c r="F7" s="3">
        <v>79</v>
      </c>
      <c r="G7" s="3">
        <v>4</v>
      </c>
      <c r="H7" s="3"/>
    </row>
    <row r="8" spans="1:8" ht="21.75" customHeight="1">
      <c r="A8" s="3" t="s">
        <v>15</v>
      </c>
      <c r="B8" s="3" t="s">
        <v>7</v>
      </c>
      <c r="C8" s="3" t="str">
        <f>"2021010427"</f>
        <v>2021010427</v>
      </c>
      <c r="D8" s="3" t="str">
        <f>"04"</f>
        <v>04</v>
      </c>
      <c r="E8" s="3" t="str">
        <f>"27"</f>
        <v>27</v>
      </c>
      <c r="F8" s="3">
        <v>78.5</v>
      </c>
      <c r="G8" s="3">
        <v>6</v>
      </c>
      <c r="H8" s="3"/>
    </row>
    <row r="9" spans="1:8" ht="21.75" customHeight="1">
      <c r="A9" s="3" t="s">
        <v>19</v>
      </c>
      <c r="B9" s="3" t="s">
        <v>7</v>
      </c>
      <c r="C9" s="3" t="str">
        <f>"2021010621"</f>
        <v>2021010621</v>
      </c>
      <c r="D9" s="3" t="str">
        <f>"06"</f>
        <v>06</v>
      </c>
      <c r="E9" s="3" t="str">
        <f>"21"</f>
        <v>21</v>
      </c>
      <c r="F9" s="3">
        <v>78.5</v>
      </c>
      <c r="G9" s="3">
        <v>6</v>
      </c>
      <c r="H9" s="3"/>
    </row>
    <row r="10" spans="1:8" ht="21.75" customHeight="1">
      <c r="A10" s="3" t="s">
        <v>25</v>
      </c>
      <c r="B10" s="3" t="s">
        <v>7</v>
      </c>
      <c r="C10" s="3" t="str">
        <f>"2021010920"</f>
        <v>2021010920</v>
      </c>
      <c r="D10" s="3" t="str">
        <f>"09"</f>
        <v>09</v>
      </c>
      <c r="E10" s="3" t="str">
        <f>"20"</f>
        <v>20</v>
      </c>
      <c r="F10" s="3">
        <v>78</v>
      </c>
      <c r="G10" s="3">
        <v>8</v>
      </c>
      <c r="H10" s="3"/>
    </row>
    <row r="11" spans="1:8" ht="21.75" customHeight="1">
      <c r="A11" s="3" t="s">
        <v>9</v>
      </c>
      <c r="B11" s="3" t="s">
        <v>7</v>
      </c>
      <c r="C11" s="3" t="str">
        <f>"2021010120"</f>
        <v>2021010120</v>
      </c>
      <c r="D11" s="3" t="str">
        <f>"01"</f>
        <v>01</v>
      </c>
      <c r="E11" s="3" t="str">
        <f>"20"</f>
        <v>20</v>
      </c>
      <c r="F11" s="3">
        <v>77.5</v>
      </c>
      <c r="G11" s="3">
        <v>9</v>
      </c>
      <c r="H11" s="3"/>
    </row>
    <row r="12" spans="1:8" ht="21.75" customHeight="1">
      <c r="A12" s="3" t="s">
        <v>23</v>
      </c>
      <c r="B12" s="3" t="s">
        <v>7</v>
      </c>
      <c r="C12" s="3" t="str">
        <f>"2021010822"</f>
        <v>2021010822</v>
      </c>
      <c r="D12" s="3" t="str">
        <f>"08"</f>
        <v>08</v>
      </c>
      <c r="E12" s="3" t="str">
        <f>"22"</f>
        <v>22</v>
      </c>
      <c r="F12" s="3">
        <v>77.5</v>
      </c>
      <c r="G12" s="3">
        <v>9</v>
      </c>
      <c r="H12" s="3"/>
    </row>
    <row r="13" spans="1:8" ht="21.75" customHeight="1">
      <c r="A13" s="3" t="s">
        <v>17</v>
      </c>
      <c r="B13" s="3" t="s">
        <v>7</v>
      </c>
      <c r="C13" s="3" t="str">
        <f>"2021010604"</f>
        <v>2021010604</v>
      </c>
      <c r="D13" s="3" t="str">
        <f>"06"</f>
        <v>06</v>
      </c>
      <c r="E13" s="3" t="str">
        <f>"04"</f>
        <v>04</v>
      </c>
      <c r="F13" s="3">
        <v>76.5</v>
      </c>
      <c r="G13" s="3">
        <v>11</v>
      </c>
      <c r="H13" s="3"/>
    </row>
    <row r="14" spans="1:8" ht="21.75" customHeight="1">
      <c r="A14" s="3" t="s">
        <v>8</v>
      </c>
      <c r="B14" s="3" t="s">
        <v>7</v>
      </c>
      <c r="C14" s="3" t="str">
        <f>"2021010106"</f>
        <v>2021010106</v>
      </c>
      <c r="D14" s="3" t="str">
        <f>"01"</f>
        <v>01</v>
      </c>
      <c r="E14" s="3" t="str">
        <f>"06"</f>
        <v>06</v>
      </c>
      <c r="F14" s="3">
        <v>76</v>
      </c>
      <c r="G14" s="3">
        <v>12</v>
      </c>
      <c r="H14" s="3"/>
    </row>
    <row r="15" spans="1:8" ht="21.75" customHeight="1">
      <c r="A15" s="3" t="s">
        <v>14</v>
      </c>
      <c r="B15" s="3" t="s">
        <v>7</v>
      </c>
      <c r="C15" s="3" t="str">
        <f>"2021010412"</f>
        <v>2021010412</v>
      </c>
      <c r="D15" s="3" t="str">
        <f>"04"</f>
        <v>04</v>
      </c>
      <c r="E15" s="3" t="str">
        <f>"12"</f>
        <v>12</v>
      </c>
      <c r="F15" s="3">
        <v>75</v>
      </c>
      <c r="G15" s="3">
        <v>13</v>
      </c>
      <c r="H15" s="3"/>
    </row>
    <row r="16" spans="1:8" ht="21.75" customHeight="1">
      <c r="A16" s="3" t="s">
        <v>24</v>
      </c>
      <c r="B16" s="3" t="s">
        <v>7</v>
      </c>
      <c r="C16" s="3" t="str">
        <f>"2021010902"</f>
        <v>2021010902</v>
      </c>
      <c r="D16" s="3" t="str">
        <f>"09"</f>
        <v>09</v>
      </c>
      <c r="E16" s="3" t="str">
        <f>"02"</f>
        <v>02</v>
      </c>
      <c r="F16" s="3">
        <v>75</v>
      </c>
      <c r="G16" s="3">
        <v>13</v>
      </c>
      <c r="H16" s="3"/>
    </row>
    <row r="17" spans="1:8" ht="21.75" customHeight="1">
      <c r="A17" s="3" t="s">
        <v>11</v>
      </c>
      <c r="B17" s="3" t="s">
        <v>7</v>
      </c>
      <c r="C17" s="3" t="str">
        <f>"2021010327"</f>
        <v>2021010327</v>
      </c>
      <c r="D17" s="3" t="str">
        <f>"03"</f>
        <v>03</v>
      </c>
      <c r="E17" s="3" t="str">
        <f>"27"</f>
        <v>27</v>
      </c>
      <c r="F17" s="3">
        <v>74.5</v>
      </c>
      <c r="G17" s="3">
        <v>15</v>
      </c>
      <c r="H17" s="3"/>
    </row>
    <row r="18" spans="1:8" ht="21.75" customHeight="1">
      <c r="A18" s="3" t="s">
        <v>16</v>
      </c>
      <c r="B18" s="3" t="s">
        <v>7</v>
      </c>
      <c r="C18" s="3" t="str">
        <f>"2021010513"</f>
        <v>2021010513</v>
      </c>
      <c r="D18" s="3" t="str">
        <f>"05"</f>
        <v>05</v>
      </c>
      <c r="E18" s="3" t="str">
        <f>"13"</f>
        <v>13</v>
      </c>
      <c r="F18" s="3">
        <v>74.5</v>
      </c>
      <c r="G18" s="3">
        <v>15</v>
      </c>
      <c r="H18" s="3"/>
    </row>
    <row r="19" spans="1:8" ht="21.75" customHeight="1">
      <c r="A19" s="3" t="s">
        <v>20</v>
      </c>
      <c r="B19" s="3" t="s">
        <v>7</v>
      </c>
      <c r="C19" s="3" t="str">
        <f>"2021010705"</f>
        <v>2021010705</v>
      </c>
      <c r="D19" s="3" t="str">
        <f>"07"</f>
        <v>07</v>
      </c>
      <c r="E19" s="3" t="str">
        <f>"05"</f>
        <v>05</v>
      </c>
      <c r="F19" s="3">
        <v>74.5</v>
      </c>
      <c r="G19" s="3">
        <v>15</v>
      </c>
      <c r="H19" s="3"/>
    </row>
    <row r="20" spans="1:8" s="5" customFormat="1" ht="21.75" customHeight="1">
      <c r="A20" s="4" t="s">
        <v>27</v>
      </c>
      <c r="B20" s="4" t="s">
        <v>28</v>
      </c>
      <c r="C20" s="4" t="str">
        <f>"2021011008"</f>
        <v>2021011008</v>
      </c>
      <c r="D20" s="4" t="str">
        <f>"10"</f>
        <v>10</v>
      </c>
      <c r="E20" s="4" t="str">
        <f>"08"</f>
        <v>08</v>
      </c>
      <c r="F20" s="4">
        <v>85.5</v>
      </c>
      <c r="G20" s="4">
        <v>1</v>
      </c>
      <c r="H20" s="4"/>
    </row>
    <row r="21" spans="1:8" ht="21.75" customHeight="1">
      <c r="A21" s="3" t="s">
        <v>36</v>
      </c>
      <c r="B21" s="3" t="s">
        <v>28</v>
      </c>
      <c r="C21" s="3" t="str">
        <f>"2021011429"</f>
        <v>2021011429</v>
      </c>
      <c r="D21" s="3" t="str">
        <f>"14"</f>
        <v>14</v>
      </c>
      <c r="E21" s="3" t="str">
        <f>"29"</f>
        <v>29</v>
      </c>
      <c r="F21" s="3">
        <v>83.5</v>
      </c>
      <c r="G21" s="3">
        <v>2</v>
      </c>
      <c r="H21" s="3"/>
    </row>
    <row r="22" spans="1:8" ht="21.75" customHeight="1">
      <c r="A22" s="3" t="s">
        <v>46</v>
      </c>
      <c r="B22" s="3" t="s">
        <v>28</v>
      </c>
      <c r="C22" s="3" t="str">
        <f>"2021012111"</f>
        <v>2021012111</v>
      </c>
      <c r="D22" s="3" t="str">
        <f>"21"</f>
        <v>21</v>
      </c>
      <c r="E22" s="3" t="str">
        <f>"11"</f>
        <v>11</v>
      </c>
      <c r="F22" s="3">
        <v>81.5</v>
      </c>
      <c r="G22" s="4">
        <v>3</v>
      </c>
      <c r="H22" s="3"/>
    </row>
    <row r="23" spans="1:8" ht="21.75" customHeight="1">
      <c r="A23" s="3" t="s">
        <v>39</v>
      </c>
      <c r="B23" s="3" t="s">
        <v>28</v>
      </c>
      <c r="C23" s="3" t="str">
        <f>"2021011610"</f>
        <v>2021011610</v>
      </c>
      <c r="D23" s="3" t="str">
        <f>"16"</f>
        <v>16</v>
      </c>
      <c r="E23" s="3" t="str">
        <f>"10"</f>
        <v>10</v>
      </c>
      <c r="F23" s="3">
        <v>81</v>
      </c>
      <c r="G23" s="3">
        <v>4</v>
      </c>
      <c r="H23" s="3"/>
    </row>
    <row r="24" spans="1:8" ht="21.75" customHeight="1">
      <c r="A24" s="3" t="s">
        <v>41</v>
      </c>
      <c r="B24" s="3" t="s">
        <v>28</v>
      </c>
      <c r="C24" s="3" t="str">
        <f>"2021011730"</f>
        <v>2021011730</v>
      </c>
      <c r="D24" s="3" t="str">
        <f>"17"</f>
        <v>17</v>
      </c>
      <c r="E24" s="3" t="str">
        <f>"30"</f>
        <v>30</v>
      </c>
      <c r="F24" s="3">
        <v>80.5</v>
      </c>
      <c r="G24" s="4">
        <v>5</v>
      </c>
      <c r="H24" s="3"/>
    </row>
    <row r="25" spans="1:8" ht="21.75" customHeight="1">
      <c r="A25" s="3" t="s">
        <v>43</v>
      </c>
      <c r="B25" s="3" t="s">
        <v>28</v>
      </c>
      <c r="C25" s="3" t="str">
        <f>"2021011829"</f>
        <v>2021011829</v>
      </c>
      <c r="D25" s="3" t="str">
        <f>"18"</f>
        <v>18</v>
      </c>
      <c r="E25" s="3" t="str">
        <f>"29"</f>
        <v>29</v>
      </c>
      <c r="F25" s="3">
        <v>80.5</v>
      </c>
      <c r="G25" s="4">
        <v>5</v>
      </c>
      <c r="H25" s="3"/>
    </row>
    <row r="26" spans="1:8" ht="21.75" customHeight="1">
      <c r="A26" s="3" t="s">
        <v>49</v>
      </c>
      <c r="B26" s="3" t="s">
        <v>28</v>
      </c>
      <c r="C26" s="3" t="str">
        <f>"2021012309"</f>
        <v>2021012309</v>
      </c>
      <c r="D26" s="3" t="str">
        <f>"23"</f>
        <v>23</v>
      </c>
      <c r="E26" s="3" t="str">
        <f>"09"</f>
        <v>09</v>
      </c>
      <c r="F26" s="3">
        <v>80.5</v>
      </c>
      <c r="G26" s="4">
        <v>5</v>
      </c>
      <c r="H26" s="3"/>
    </row>
    <row r="27" spans="1:8" ht="21.75" customHeight="1">
      <c r="A27" s="3" t="s">
        <v>51</v>
      </c>
      <c r="B27" s="3" t="s">
        <v>28</v>
      </c>
      <c r="C27" s="3" t="str">
        <f>"2021012801"</f>
        <v>2021012801</v>
      </c>
      <c r="D27" s="3" t="str">
        <f>"28"</f>
        <v>28</v>
      </c>
      <c r="E27" s="3" t="str">
        <f>"01"</f>
        <v>01</v>
      </c>
      <c r="F27" s="3">
        <v>80.5</v>
      </c>
      <c r="G27" s="4">
        <v>5</v>
      </c>
      <c r="H27" s="3"/>
    </row>
    <row r="28" spans="1:8" ht="21.75" customHeight="1">
      <c r="A28" s="3" t="s">
        <v>35</v>
      </c>
      <c r="B28" s="3" t="s">
        <v>28</v>
      </c>
      <c r="C28" s="3" t="str">
        <f>"2021011424"</f>
        <v>2021011424</v>
      </c>
      <c r="D28" s="3" t="str">
        <f>"14"</f>
        <v>14</v>
      </c>
      <c r="E28" s="3" t="str">
        <f>"24"</f>
        <v>24</v>
      </c>
      <c r="F28" s="3">
        <v>80</v>
      </c>
      <c r="G28" s="4">
        <v>9</v>
      </c>
      <c r="H28" s="3"/>
    </row>
    <row r="29" spans="1:8" ht="21.75" customHeight="1">
      <c r="A29" s="3" t="s">
        <v>42</v>
      </c>
      <c r="B29" s="3" t="s">
        <v>28</v>
      </c>
      <c r="C29" s="3" t="str">
        <f>"2021011825"</f>
        <v>2021011825</v>
      </c>
      <c r="D29" s="3" t="str">
        <f>"18"</f>
        <v>18</v>
      </c>
      <c r="E29" s="3" t="str">
        <f>"25"</f>
        <v>25</v>
      </c>
      <c r="F29" s="3">
        <v>80</v>
      </c>
      <c r="G29" s="4">
        <v>9</v>
      </c>
      <c r="H29" s="3"/>
    </row>
    <row r="30" spans="1:8" ht="21.75" customHeight="1">
      <c r="A30" s="3" t="s">
        <v>30</v>
      </c>
      <c r="B30" s="3" t="s">
        <v>28</v>
      </c>
      <c r="C30" s="3" t="str">
        <f>"2021011111"</f>
        <v>2021011111</v>
      </c>
      <c r="D30" s="3" t="str">
        <f>"11"</f>
        <v>11</v>
      </c>
      <c r="E30" s="3" t="str">
        <f>"11"</f>
        <v>11</v>
      </c>
      <c r="F30" s="3">
        <v>79.5</v>
      </c>
      <c r="G30" s="4">
        <v>11</v>
      </c>
      <c r="H30" s="3"/>
    </row>
    <row r="31" spans="1:8" ht="21.75" customHeight="1">
      <c r="A31" s="3" t="s">
        <v>32</v>
      </c>
      <c r="B31" s="3" t="s">
        <v>28</v>
      </c>
      <c r="C31" s="3" t="str">
        <f>"2021011425"</f>
        <v>2021011425</v>
      </c>
      <c r="D31" s="3" t="str">
        <f>"14"</f>
        <v>14</v>
      </c>
      <c r="E31" s="3" t="str">
        <f>"25"</f>
        <v>25</v>
      </c>
      <c r="F31" s="3">
        <v>79.5</v>
      </c>
      <c r="G31" s="4">
        <v>11</v>
      </c>
      <c r="H31" s="3"/>
    </row>
    <row r="32" spans="1:8" ht="21.75" customHeight="1">
      <c r="A32" s="3" t="s">
        <v>31</v>
      </c>
      <c r="B32" s="3" t="s">
        <v>28</v>
      </c>
      <c r="C32" s="3" t="str">
        <f>"2021011112"</f>
        <v>2021011112</v>
      </c>
      <c r="D32" s="3" t="str">
        <f>"11"</f>
        <v>11</v>
      </c>
      <c r="E32" s="3" t="str">
        <f>"12"</f>
        <v>12</v>
      </c>
      <c r="F32" s="3">
        <v>79</v>
      </c>
      <c r="G32" s="4">
        <v>13</v>
      </c>
      <c r="H32" s="3"/>
    </row>
    <row r="33" spans="1:8" ht="21.75" customHeight="1">
      <c r="A33" s="3" t="s">
        <v>37</v>
      </c>
      <c r="B33" s="3" t="s">
        <v>28</v>
      </c>
      <c r="C33" s="3" t="str">
        <f>"2021011528"</f>
        <v>2021011528</v>
      </c>
      <c r="D33" s="3" t="str">
        <f>"15"</f>
        <v>15</v>
      </c>
      <c r="E33" s="3" t="str">
        <f>"28"</f>
        <v>28</v>
      </c>
      <c r="F33" s="3">
        <v>79</v>
      </c>
      <c r="G33" s="4">
        <v>13</v>
      </c>
      <c r="H33" s="3"/>
    </row>
    <row r="34" spans="1:8" ht="21.75" customHeight="1">
      <c r="A34" s="3" t="s">
        <v>44</v>
      </c>
      <c r="B34" s="3" t="s">
        <v>28</v>
      </c>
      <c r="C34" s="3" t="str">
        <f>"2021012007"</f>
        <v>2021012007</v>
      </c>
      <c r="D34" s="3" t="str">
        <f>"20"</f>
        <v>20</v>
      </c>
      <c r="E34" s="3" t="str">
        <f>"07"</f>
        <v>07</v>
      </c>
      <c r="F34" s="3">
        <v>79</v>
      </c>
      <c r="G34" s="4">
        <v>13</v>
      </c>
      <c r="H34" s="3"/>
    </row>
    <row r="35" spans="1:8" ht="21.75" customHeight="1">
      <c r="A35" s="3" t="s">
        <v>45</v>
      </c>
      <c r="B35" s="3" t="s">
        <v>28</v>
      </c>
      <c r="C35" s="3" t="str">
        <f>"2021012018"</f>
        <v>2021012018</v>
      </c>
      <c r="D35" s="3" t="str">
        <f>"20"</f>
        <v>20</v>
      </c>
      <c r="E35" s="3" t="str">
        <f>"18"</f>
        <v>18</v>
      </c>
      <c r="F35" s="3">
        <v>79</v>
      </c>
      <c r="G35" s="4">
        <v>13</v>
      </c>
      <c r="H35" s="3"/>
    </row>
    <row r="36" spans="1:8" ht="21.75" customHeight="1">
      <c r="A36" s="3" t="s">
        <v>48</v>
      </c>
      <c r="B36" s="3" t="s">
        <v>28</v>
      </c>
      <c r="C36" s="3" t="str">
        <f>"2021012219"</f>
        <v>2021012219</v>
      </c>
      <c r="D36" s="3" t="str">
        <f>"22"</f>
        <v>22</v>
      </c>
      <c r="E36" s="3" t="str">
        <f>"19"</f>
        <v>19</v>
      </c>
      <c r="F36" s="3">
        <v>79</v>
      </c>
      <c r="G36" s="4">
        <v>13</v>
      </c>
      <c r="H36" s="3"/>
    </row>
    <row r="37" spans="1:8" ht="21.75" customHeight="1">
      <c r="A37" s="3" t="s">
        <v>50</v>
      </c>
      <c r="B37" s="3" t="s">
        <v>28</v>
      </c>
      <c r="C37" s="3" t="str">
        <f>"2021012718"</f>
        <v>2021012718</v>
      </c>
      <c r="D37" s="3" t="str">
        <f>"27"</f>
        <v>27</v>
      </c>
      <c r="E37" s="3" t="str">
        <f>"18"</f>
        <v>18</v>
      </c>
      <c r="F37" s="3">
        <v>79</v>
      </c>
      <c r="G37" s="4">
        <v>13</v>
      </c>
      <c r="H37" s="3"/>
    </row>
    <row r="38" spans="1:8" ht="21.75" customHeight="1">
      <c r="A38" s="4" t="s">
        <v>55</v>
      </c>
      <c r="B38" s="4" t="s">
        <v>52</v>
      </c>
      <c r="C38" s="4" t="str">
        <f>"2021013001"</f>
        <v>2021013001</v>
      </c>
      <c r="D38" s="4" t="str">
        <f>"30"</f>
        <v>30</v>
      </c>
      <c r="E38" s="4" t="str">
        <f>"01"</f>
        <v>01</v>
      </c>
      <c r="F38" s="4">
        <v>86</v>
      </c>
      <c r="G38" s="4">
        <v>1</v>
      </c>
      <c r="H38" s="4"/>
    </row>
    <row r="39" spans="1:8" ht="21.75" customHeight="1">
      <c r="A39" s="3" t="s">
        <v>53</v>
      </c>
      <c r="B39" s="3" t="s">
        <v>52</v>
      </c>
      <c r="C39" s="3" t="str">
        <f>"2021012828"</f>
        <v>2021012828</v>
      </c>
      <c r="D39" s="3" t="str">
        <f>"28"</f>
        <v>28</v>
      </c>
      <c r="E39" s="3" t="str">
        <f>"28"</f>
        <v>28</v>
      </c>
      <c r="F39" s="3">
        <v>84</v>
      </c>
      <c r="G39" s="3">
        <v>2</v>
      </c>
      <c r="H39" s="3"/>
    </row>
    <row r="40" spans="1:8" ht="21.75" customHeight="1">
      <c r="A40" s="3" t="s">
        <v>65</v>
      </c>
      <c r="B40" s="3" t="s">
        <v>52</v>
      </c>
      <c r="C40" s="3" t="str">
        <f>"2021013711"</f>
        <v>2021013711</v>
      </c>
      <c r="D40" s="3" t="str">
        <f>"37"</f>
        <v>37</v>
      </c>
      <c r="E40" s="3" t="str">
        <f>"11"</f>
        <v>11</v>
      </c>
      <c r="F40" s="3">
        <v>81</v>
      </c>
      <c r="G40" s="4">
        <v>3</v>
      </c>
      <c r="H40" s="3"/>
    </row>
    <row r="41" spans="1:8" ht="21.75" customHeight="1">
      <c r="A41" s="3" t="s">
        <v>56</v>
      </c>
      <c r="B41" s="3" t="s">
        <v>52</v>
      </c>
      <c r="C41" s="3" t="str">
        <f>"2021013013"</f>
        <v>2021013013</v>
      </c>
      <c r="D41" s="3" t="str">
        <f>"30"</f>
        <v>30</v>
      </c>
      <c r="E41" s="3" t="str">
        <f>"13"</f>
        <v>13</v>
      </c>
      <c r="F41" s="3">
        <v>80</v>
      </c>
      <c r="G41" s="3">
        <v>4</v>
      </c>
      <c r="H41" s="3"/>
    </row>
    <row r="42" spans="1:8" ht="21.75" customHeight="1">
      <c r="A42" s="3" t="s">
        <v>57</v>
      </c>
      <c r="B42" s="3" t="s">
        <v>52</v>
      </c>
      <c r="C42" s="3" t="str">
        <f>"2021013109"</f>
        <v>2021013109</v>
      </c>
      <c r="D42" s="3" t="str">
        <f>"31"</f>
        <v>31</v>
      </c>
      <c r="E42" s="3" t="str">
        <f>"09"</f>
        <v>09</v>
      </c>
      <c r="F42" s="3">
        <v>80</v>
      </c>
      <c r="G42" s="3">
        <v>4</v>
      </c>
      <c r="H42" s="3"/>
    </row>
    <row r="43" spans="1:8" ht="21.75" customHeight="1">
      <c r="A43" s="3" t="s">
        <v>66</v>
      </c>
      <c r="B43" s="3" t="s">
        <v>52</v>
      </c>
      <c r="C43" s="3" t="str">
        <f>"2021013812"</f>
        <v>2021013812</v>
      </c>
      <c r="D43" s="3" t="str">
        <f>"38"</f>
        <v>38</v>
      </c>
      <c r="E43" s="3" t="str">
        <f>"12"</f>
        <v>12</v>
      </c>
      <c r="F43" s="3">
        <v>80</v>
      </c>
      <c r="G43" s="3">
        <v>4</v>
      </c>
      <c r="H43" s="3"/>
    </row>
    <row r="44" spans="1:8" ht="21.75" customHeight="1">
      <c r="A44" s="3" t="s">
        <v>54</v>
      </c>
      <c r="B44" s="3" t="s">
        <v>52</v>
      </c>
      <c r="C44" s="3" t="str">
        <f>"2021012913"</f>
        <v>2021012913</v>
      </c>
      <c r="D44" s="3" t="str">
        <f>"29"</f>
        <v>29</v>
      </c>
      <c r="E44" s="3" t="str">
        <f>"13"</f>
        <v>13</v>
      </c>
      <c r="F44" s="3">
        <v>79</v>
      </c>
      <c r="G44" s="4">
        <v>7</v>
      </c>
      <c r="H44" s="3"/>
    </row>
    <row r="45" spans="1:8" ht="21.75" customHeight="1">
      <c r="A45" s="3" t="s">
        <v>60</v>
      </c>
      <c r="B45" s="3" t="s">
        <v>52</v>
      </c>
      <c r="C45" s="3" t="str">
        <f>"2021013314"</f>
        <v>2021013314</v>
      </c>
      <c r="D45" s="3" t="str">
        <f>"33"</f>
        <v>33</v>
      </c>
      <c r="E45" s="3" t="str">
        <f>"14"</f>
        <v>14</v>
      </c>
      <c r="F45" s="3">
        <v>79</v>
      </c>
      <c r="G45" s="4">
        <v>7</v>
      </c>
      <c r="H45" s="3"/>
    </row>
    <row r="46" spans="1:8" ht="21.75" customHeight="1">
      <c r="A46" s="3" t="s">
        <v>61</v>
      </c>
      <c r="B46" s="3" t="s">
        <v>52</v>
      </c>
      <c r="C46" s="3" t="str">
        <f>"2021013522"</f>
        <v>2021013522</v>
      </c>
      <c r="D46" s="3" t="str">
        <f>"35"</f>
        <v>35</v>
      </c>
      <c r="E46" s="3" t="str">
        <f>"22"</f>
        <v>22</v>
      </c>
      <c r="F46" s="3">
        <v>79</v>
      </c>
      <c r="G46" s="4">
        <v>7</v>
      </c>
      <c r="H46" s="3"/>
    </row>
    <row r="47" spans="1:8" ht="21.75" customHeight="1">
      <c r="A47" s="3" t="s">
        <v>62</v>
      </c>
      <c r="B47" s="3" t="s">
        <v>52</v>
      </c>
      <c r="C47" s="3" t="str">
        <f>"2021013523"</f>
        <v>2021013523</v>
      </c>
      <c r="D47" s="3" t="str">
        <f>"35"</f>
        <v>35</v>
      </c>
      <c r="E47" s="3" t="str">
        <f>"23"</f>
        <v>23</v>
      </c>
      <c r="F47" s="3">
        <v>79</v>
      </c>
      <c r="G47" s="4">
        <v>7</v>
      </c>
      <c r="H47" s="3"/>
    </row>
    <row r="48" spans="1:8" ht="21.75" customHeight="1">
      <c r="A48" s="3" t="s">
        <v>63</v>
      </c>
      <c r="B48" s="3" t="s">
        <v>52</v>
      </c>
      <c r="C48" s="3" t="str">
        <f>"2021013601"</f>
        <v>2021013601</v>
      </c>
      <c r="D48" s="3" t="str">
        <f>"36"</f>
        <v>36</v>
      </c>
      <c r="E48" s="3" t="str">
        <f>"01"</f>
        <v>01</v>
      </c>
      <c r="F48" s="3">
        <v>79</v>
      </c>
      <c r="G48" s="4">
        <v>7</v>
      </c>
      <c r="H48" s="3"/>
    </row>
    <row r="49" spans="1:8" ht="21.75" customHeight="1">
      <c r="A49" s="3" t="s">
        <v>59</v>
      </c>
      <c r="B49" s="3" t="s">
        <v>52</v>
      </c>
      <c r="C49" s="3" t="str">
        <f>"2021013809"</f>
        <v>2021013809</v>
      </c>
      <c r="D49" s="3" t="str">
        <f>"38"</f>
        <v>38</v>
      </c>
      <c r="E49" s="3" t="str">
        <f>"09"</f>
        <v>09</v>
      </c>
      <c r="F49" s="3">
        <v>79</v>
      </c>
      <c r="G49" s="4">
        <v>7</v>
      </c>
      <c r="H49" s="3"/>
    </row>
    <row r="50" spans="1:8" ht="21.75" customHeight="1">
      <c r="A50" s="3" t="s">
        <v>58</v>
      </c>
      <c r="B50" s="3" t="s">
        <v>52</v>
      </c>
      <c r="C50" s="3" t="str">
        <f>"2021013229"</f>
        <v>2021013229</v>
      </c>
      <c r="D50" s="3" t="str">
        <f>"32"</f>
        <v>32</v>
      </c>
      <c r="E50" s="3" t="str">
        <f>"29"</f>
        <v>29</v>
      </c>
      <c r="F50" s="3">
        <v>78</v>
      </c>
      <c r="G50" s="4">
        <v>13</v>
      </c>
      <c r="H50" s="3"/>
    </row>
    <row r="51" spans="1:8" ht="21.75" customHeight="1">
      <c r="A51" s="3" t="s">
        <v>64</v>
      </c>
      <c r="B51" s="3" t="s">
        <v>52</v>
      </c>
      <c r="C51" s="3" t="str">
        <f>"2021013630"</f>
        <v>2021013630</v>
      </c>
      <c r="D51" s="3" t="str">
        <f>"36"</f>
        <v>36</v>
      </c>
      <c r="E51" s="3" t="str">
        <f>"30"</f>
        <v>30</v>
      </c>
      <c r="F51" s="3">
        <v>78</v>
      </c>
      <c r="G51" s="4">
        <v>13</v>
      </c>
      <c r="H51" s="3"/>
    </row>
    <row r="52" spans="1:8" ht="21.75" customHeight="1">
      <c r="A52" s="3" t="s">
        <v>82</v>
      </c>
      <c r="B52" s="3" t="s">
        <v>67</v>
      </c>
      <c r="C52" s="3" t="str">
        <f>"2021016107"</f>
        <v>2021016107</v>
      </c>
      <c r="D52" s="3" t="str">
        <f>"61"</f>
        <v>61</v>
      </c>
      <c r="E52" s="6" t="str">
        <f>"07"</f>
        <v>07</v>
      </c>
      <c r="F52" s="6">
        <v>94</v>
      </c>
      <c r="G52" s="6">
        <v>1</v>
      </c>
      <c r="H52" s="6"/>
    </row>
    <row r="53" spans="1:8" ht="21.75" customHeight="1">
      <c r="A53" s="3" t="s">
        <v>79</v>
      </c>
      <c r="B53" s="3" t="s">
        <v>67</v>
      </c>
      <c r="C53" s="3" t="str">
        <f>"2021016006"</f>
        <v>2021016006</v>
      </c>
      <c r="D53" s="3" t="str">
        <f>"60"</f>
        <v>60</v>
      </c>
      <c r="E53" s="3" t="str">
        <f>"06"</f>
        <v>06</v>
      </c>
      <c r="F53" s="3">
        <v>93</v>
      </c>
      <c r="G53" s="3">
        <v>2</v>
      </c>
      <c r="H53" s="3"/>
    </row>
    <row r="54" spans="1:8" ht="21.75" customHeight="1">
      <c r="A54" s="3" t="s">
        <v>81</v>
      </c>
      <c r="B54" s="3" t="s">
        <v>67</v>
      </c>
      <c r="C54" s="3" t="str">
        <f>"2021016026"</f>
        <v>2021016026</v>
      </c>
      <c r="D54" s="3" t="str">
        <f>"60"</f>
        <v>60</v>
      </c>
      <c r="E54" s="3" t="str">
        <f>"26"</f>
        <v>26</v>
      </c>
      <c r="F54" s="3">
        <v>89</v>
      </c>
      <c r="G54" s="6">
        <v>3</v>
      </c>
      <c r="H54" s="3"/>
    </row>
    <row r="55" spans="1:8" ht="21.75" customHeight="1">
      <c r="A55" s="3" t="s">
        <v>69</v>
      </c>
      <c r="B55" s="3" t="s">
        <v>67</v>
      </c>
      <c r="C55" s="3" t="str">
        <f>"2021014402"</f>
        <v>2021014402</v>
      </c>
      <c r="D55" s="3" t="str">
        <f>"44"</f>
        <v>44</v>
      </c>
      <c r="E55" s="3" t="str">
        <f>"02"</f>
        <v>02</v>
      </c>
      <c r="F55" s="3">
        <v>87</v>
      </c>
      <c r="G55" s="3">
        <v>4</v>
      </c>
      <c r="H55" s="3"/>
    </row>
    <row r="56" spans="1:8" ht="21.75" customHeight="1">
      <c r="A56" s="3" t="s">
        <v>75</v>
      </c>
      <c r="B56" s="3" t="s">
        <v>67</v>
      </c>
      <c r="C56" s="3" t="str">
        <f>"2021015117"</f>
        <v>2021015117</v>
      </c>
      <c r="D56" s="3" t="str">
        <f>"51"</f>
        <v>51</v>
      </c>
      <c r="E56" s="3" t="str">
        <f>"17"</f>
        <v>17</v>
      </c>
      <c r="F56" s="3">
        <v>86</v>
      </c>
      <c r="G56" s="6">
        <v>5</v>
      </c>
      <c r="H56" s="3"/>
    </row>
    <row r="57" spans="1:8" ht="21.75" customHeight="1">
      <c r="A57" s="3" t="s">
        <v>70</v>
      </c>
      <c r="B57" s="3" t="s">
        <v>67</v>
      </c>
      <c r="C57" s="3" t="str">
        <f>"2021014530"</f>
        <v>2021014530</v>
      </c>
      <c r="D57" s="3" t="str">
        <f>"45"</f>
        <v>45</v>
      </c>
      <c r="E57" s="3" t="str">
        <f>"30"</f>
        <v>30</v>
      </c>
      <c r="F57" s="3">
        <v>85</v>
      </c>
      <c r="G57" s="3">
        <v>6</v>
      </c>
      <c r="H57" s="3"/>
    </row>
    <row r="58" spans="1:8" ht="21.75" customHeight="1">
      <c r="A58" s="3" t="s">
        <v>71</v>
      </c>
      <c r="B58" s="3" t="s">
        <v>67</v>
      </c>
      <c r="C58" s="3" t="str">
        <f>"2021014804"</f>
        <v>2021014804</v>
      </c>
      <c r="D58" s="3" t="str">
        <f>"48"</f>
        <v>48</v>
      </c>
      <c r="E58" s="3" t="str">
        <f>"04"</f>
        <v>04</v>
      </c>
      <c r="F58" s="3">
        <v>85</v>
      </c>
      <c r="G58" s="3">
        <v>6</v>
      </c>
      <c r="H58" s="3"/>
    </row>
    <row r="59" spans="1:8" ht="21.75" customHeight="1">
      <c r="A59" s="3" t="s">
        <v>74</v>
      </c>
      <c r="B59" s="3" t="s">
        <v>67</v>
      </c>
      <c r="C59" s="3" t="str">
        <f>"2021015101"</f>
        <v>2021015101</v>
      </c>
      <c r="D59" s="3" t="str">
        <f>"51"</f>
        <v>51</v>
      </c>
      <c r="E59" s="3" t="str">
        <f>"01"</f>
        <v>01</v>
      </c>
      <c r="F59" s="3">
        <v>85</v>
      </c>
      <c r="G59" s="3">
        <v>6</v>
      </c>
      <c r="H59" s="3"/>
    </row>
    <row r="60" spans="1:8" ht="21.75" customHeight="1">
      <c r="A60" s="3" t="s">
        <v>72</v>
      </c>
      <c r="B60" s="3" t="s">
        <v>67</v>
      </c>
      <c r="C60" s="3" t="str">
        <f>"2021014806"</f>
        <v>2021014806</v>
      </c>
      <c r="D60" s="3" t="str">
        <f>"48"</f>
        <v>48</v>
      </c>
      <c r="E60" s="3" t="str">
        <f>"06"</f>
        <v>06</v>
      </c>
      <c r="F60" s="3">
        <v>84</v>
      </c>
      <c r="G60" s="6">
        <v>9</v>
      </c>
      <c r="H60" s="3"/>
    </row>
    <row r="61" spans="1:8" ht="21.75" customHeight="1">
      <c r="A61" s="3" t="s">
        <v>34</v>
      </c>
      <c r="B61" s="3" t="s">
        <v>67</v>
      </c>
      <c r="C61" s="3" t="str">
        <f>"2021015304"</f>
        <v>2021015304</v>
      </c>
      <c r="D61" s="3" t="str">
        <f>"53"</f>
        <v>53</v>
      </c>
      <c r="E61" s="3" t="str">
        <f>"04"</f>
        <v>04</v>
      </c>
      <c r="F61" s="3">
        <v>84</v>
      </c>
      <c r="G61" s="6">
        <v>9</v>
      </c>
      <c r="H61" s="3"/>
    </row>
    <row r="62" spans="1:8" ht="21.75" customHeight="1">
      <c r="A62" s="3" t="s">
        <v>76</v>
      </c>
      <c r="B62" s="3" t="s">
        <v>67</v>
      </c>
      <c r="C62" s="3" t="str">
        <f>"2021015323"</f>
        <v>2021015323</v>
      </c>
      <c r="D62" s="3" t="str">
        <f>"53"</f>
        <v>53</v>
      </c>
      <c r="E62" s="3" t="str">
        <f>"23"</f>
        <v>23</v>
      </c>
      <c r="F62" s="3">
        <v>84</v>
      </c>
      <c r="G62" s="6">
        <v>9</v>
      </c>
      <c r="H62" s="3"/>
    </row>
    <row r="63" spans="1:8" ht="21.75" customHeight="1">
      <c r="A63" s="3" t="s">
        <v>73</v>
      </c>
      <c r="B63" s="3" t="s">
        <v>67</v>
      </c>
      <c r="C63" s="3" t="str">
        <f>"2021014824"</f>
        <v>2021014824</v>
      </c>
      <c r="D63" s="3" t="str">
        <f>"48"</f>
        <v>48</v>
      </c>
      <c r="E63" s="3" t="str">
        <f>"24"</f>
        <v>24</v>
      </c>
      <c r="F63" s="3">
        <v>83</v>
      </c>
      <c r="G63" s="3">
        <v>12</v>
      </c>
      <c r="H63" s="3"/>
    </row>
    <row r="64" spans="1:8" ht="21.75" customHeight="1">
      <c r="A64" s="3" t="s">
        <v>77</v>
      </c>
      <c r="B64" s="3" t="s">
        <v>67</v>
      </c>
      <c r="C64" s="3" t="str">
        <f>"2021015413"</f>
        <v>2021015413</v>
      </c>
      <c r="D64" s="3" t="str">
        <f>"54"</f>
        <v>54</v>
      </c>
      <c r="E64" s="3" t="str">
        <f>"13"</f>
        <v>13</v>
      </c>
      <c r="F64" s="3">
        <v>83</v>
      </c>
      <c r="G64" s="3">
        <v>12</v>
      </c>
      <c r="H64" s="3"/>
    </row>
    <row r="65" spans="1:8" ht="21.75" customHeight="1">
      <c r="A65" s="3" t="s">
        <v>78</v>
      </c>
      <c r="B65" s="3" t="s">
        <v>67</v>
      </c>
      <c r="C65" s="3" t="str">
        <f>"2021015626"</f>
        <v>2021015626</v>
      </c>
      <c r="D65" s="3" t="str">
        <f>"56"</f>
        <v>56</v>
      </c>
      <c r="E65" s="3" t="str">
        <f>"26"</f>
        <v>26</v>
      </c>
      <c r="F65" s="3">
        <v>83</v>
      </c>
      <c r="G65" s="3">
        <v>12</v>
      </c>
      <c r="H65" s="3"/>
    </row>
    <row r="66" spans="1:8" ht="21.75" customHeight="1">
      <c r="A66" s="3" t="s">
        <v>87</v>
      </c>
      <c r="B66" s="3" t="s">
        <v>83</v>
      </c>
      <c r="C66" s="3" t="str">
        <f>"2021020307"</f>
        <v>2021020307</v>
      </c>
      <c r="D66" s="3" t="str">
        <f>"03"</f>
        <v>03</v>
      </c>
      <c r="E66" s="3" t="str">
        <f>"07"</f>
        <v>07</v>
      </c>
      <c r="F66" s="3">
        <v>97.5</v>
      </c>
      <c r="G66" s="3">
        <v>1</v>
      </c>
      <c r="H66" s="3"/>
    </row>
    <row r="67" spans="1:8" ht="21.75" customHeight="1">
      <c r="A67" s="3" t="s">
        <v>89</v>
      </c>
      <c r="B67" s="3" t="s">
        <v>83</v>
      </c>
      <c r="C67" s="3" t="str">
        <f>"2021020410"</f>
        <v>2021020410</v>
      </c>
      <c r="D67" s="3" t="str">
        <f>"04"</f>
        <v>04</v>
      </c>
      <c r="E67" s="3" t="str">
        <f>"10"</f>
        <v>10</v>
      </c>
      <c r="F67" s="3">
        <v>96.5</v>
      </c>
      <c r="G67" s="3">
        <v>2</v>
      </c>
      <c r="H67" s="3"/>
    </row>
    <row r="68" spans="1:8" ht="21.75" customHeight="1">
      <c r="A68" s="3" t="s">
        <v>91</v>
      </c>
      <c r="B68" s="3" t="s">
        <v>83</v>
      </c>
      <c r="C68" s="3" t="str">
        <f>"2021020610"</f>
        <v>2021020610</v>
      </c>
      <c r="D68" s="3" t="str">
        <f>"06"</f>
        <v>06</v>
      </c>
      <c r="E68" s="3" t="str">
        <f>"10"</f>
        <v>10</v>
      </c>
      <c r="F68" s="3">
        <v>96</v>
      </c>
      <c r="G68" s="3">
        <v>3</v>
      </c>
      <c r="H68" s="3"/>
    </row>
    <row r="69" spans="1:8" ht="21.75" customHeight="1">
      <c r="A69" s="3" t="s">
        <v>241</v>
      </c>
      <c r="B69" s="3" t="s">
        <v>83</v>
      </c>
      <c r="C69" s="3">
        <v>2021020710</v>
      </c>
      <c r="D69" s="3" t="str">
        <f>"07"</f>
        <v>07</v>
      </c>
      <c r="E69" s="3">
        <v>10</v>
      </c>
      <c r="F69" s="3">
        <v>96.3</v>
      </c>
      <c r="G69" s="3">
        <v>4</v>
      </c>
      <c r="H69" s="9"/>
    </row>
    <row r="70" spans="1:8" ht="21.75" customHeight="1">
      <c r="A70" s="3" t="s">
        <v>86</v>
      </c>
      <c r="B70" s="3" t="s">
        <v>83</v>
      </c>
      <c r="C70" s="3" t="str">
        <f>"2021020214"</f>
        <v>2021020214</v>
      </c>
      <c r="D70" s="3" t="str">
        <f>"02"</f>
        <v>02</v>
      </c>
      <c r="E70" s="3" t="str">
        <f>"14"</f>
        <v>14</v>
      </c>
      <c r="F70" s="3">
        <v>95.5</v>
      </c>
      <c r="G70" s="3">
        <v>5</v>
      </c>
      <c r="H70" s="3"/>
    </row>
    <row r="71" spans="1:8" ht="21.75" customHeight="1">
      <c r="A71" s="3" t="s">
        <v>85</v>
      </c>
      <c r="B71" s="3" t="s">
        <v>83</v>
      </c>
      <c r="C71" s="3" t="str">
        <f>"2021020212"</f>
        <v>2021020212</v>
      </c>
      <c r="D71" s="3" t="str">
        <f>"02"</f>
        <v>02</v>
      </c>
      <c r="E71" s="3" t="str">
        <f>"12"</f>
        <v>12</v>
      </c>
      <c r="F71" s="3">
        <v>95.3</v>
      </c>
      <c r="G71" s="3">
        <v>6</v>
      </c>
      <c r="H71" s="3"/>
    </row>
    <row r="72" spans="1:8" ht="21.75" customHeight="1">
      <c r="A72" s="3" t="s">
        <v>93</v>
      </c>
      <c r="B72" s="3" t="s">
        <v>83</v>
      </c>
      <c r="C72" s="3" t="str">
        <f>"2021020723"</f>
        <v>2021020723</v>
      </c>
      <c r="D72" s="3" t="str">
        <f>"07"</f>
        <v>07</v>
      </c>
      <c r="E72" s="3" t="str">
        <f>"23"</f>
        <v>23</v>
      </c>
      <c r="F72" s="3">
        <v>95.3</v>
      </c>
      <c r="G72" s="3">
        <v>7</v>
      </c>
      <c r="H72" s="3"/>
    </row>
    <row r="73" spans="1:8" ht="21.75" customHeight="1">
      <c r="A73" s="3" t="s">
        <v>84</v>
      </c>
      <c r="B73" s="3" t="s">
        <v>83</v>
      </c>
      <c r="C73" s="3" t="str">
        <f>"2021020127"</f>
        <v>2021020127</v>
      </c>
      <c r="D73" s="3" t="str">
        <f>"01"</f>
        <v>01</v>
      </c>
      <c r="E73" s="3" t="str">
        <f>"27"</f>
        <v>27</v>
      </c>
      <c r="F73" s="3">
        <v>95</v>
      </c>
      <c r="G73" s="3">
        <v>8</v>
      </c>
      <c r="H73" s="3"/>
    </row>
    <row r="74" spans="1:8" ht="21.75" customHeight="1">
      <c r="A74" s="3" t="s">
        <v>88</v>
      </c>
      <c r="B74" s="3" t="s">
        <v>83</v>
      </c>
      <c r="C74" s="3" t="str">
        <f>"2021020319"</f>
        <v>2021020319</v>
      </c>
      <c r="D74" s="3" t="str">
        <f>"03"</f>
        <v>03</v>
      </c>
      <c r="E74" s="3" t="str">
        <f>"19"</f>
        <v>19</v>
      </c>
      <c r="F74" s="3">
        <v>95</v>
      </c>
      <c r="G74" s="3">
        <v>8</v>
      </c>
      <c r="H74" s="3"/>
    </row>
    <row r="75" spans="1:8" ht="21.75" customHeight="1">
      <c r="A75" s="3" t="s">
        <v>90</v>
      </c>
      <c r="B75" s="3" t="s">
        <v>83</v>
      </c>
      <c r="C75" s="3" t="str">
        <f>"2021020519"</f>
        <v>2021020519</v>
      </c>
      <c r="D75" s="3" t="str">
        <f>"05"</f>
        <v>05</v>
      </c>
      <c r="E75" s="3" t="str">
        <f>"19"</f>
        <v>19</v>
      </c>
      <c r="F75" s="3">
        <v>95</v>
      </c>
      <c r="G75" s="3">
        <v>8</v>
      </c>
      <c r="H75" s="3"/>
    </row>
    <row r="76" spans="1:8" ht="21.75" customHeight="1">
      <c r="A76" s="3" t="s">
        <v>92</v>
      </c>
      <c r="B76" s="3" t="s">
        <v>83</v>
      </c>
      <c r="C76" s="3" t="str">
        <f>"2021020701"</f>
        <v>2021020701</v>
      </c>
      <c r="D76" s="3" t="str">
        <f>"07"</f>
        <v>07</v>
      </c>
      <c r="E76" s="3" t="str">
        <f>"01"</f>
        <v>01</v>
      </c>
      <c r="F76" s="3">
        <v>95</v>
      </c>
      <c r="G76" s="3">
        <v>8</v>
      </c>
      <c r="H76" s="3"/>
    </row>
    <row r="77" spans="1:8" ht="21.75" customHeight="1">
      <c r="A77" s="3" t="s">
        <v>96</v>
      </c>
      <c r="B77" s="3" t="s">
        <v>94</v>
      </c>
      <c r="C77" s="3" t="str">
        <f>"2021020823"</f>
        <v>2021020823</v>
      </c>
      <c r="D77" s="3" t="str">
        <f>"08"</f>
        <v>08</v>
      </c>
      <c r="E77" s="3" t="str">
        <f>"23"</f>
        <v>23</v>
      </c>
      <c r="F77" s="3">
        <v>95.3</v>
      </c>
      <c r="G77" s="3">
        <v>1</v>
      </c>
      <c r="H77" s="3"/>
    </row>
    <row r="78" spans="1:8" ht="21.75" customHeight="1">
      <c r="A78" s="3" t="s">
        <v>100</v>
      </c>
      <c r="B78" s="3" t="s">
        <v>94</v>
      </c>
      <c r="C78" s="3" t="str">
        <f>"2021021010"</f>
        <v>2021021010</v>
      </c>
      <c r="D78" s="3" t="str">
        <f>"10"</f>
        <v>10</v>
      </c>
      <c r="E78" s="3" t="str">
        <f>"10"</f>
        <v>10</v>
      </c>
      <c r="F78" s="3">
        <v>95.3</v>
      </c>
      <c r="G78" s="3">
        <v>1</v>
      </c>
      <c r="H78" s="3"/>
    </row>
    <row r="79" spans="1:8" ht="21.75" customHeight="1">
      <c r="A79" s="3" t="s">
        <v>98</v>
      </c>
      <c r="B79" s="3" t="s">
        <v>94</v>
      </c>
      <c r="C79" s="3" t="str">
        <f>"2021020912"</f>
        <v>2021020912</v>
      </c>
      <c r="D79" s="3" t="str">
        <f>"09"</f>
        <v>09</v>
      </c>
      <c r="E79" s="3" t="str">
        <f>"12"</f>
        <v>12</v>
      </c>
      <c r="F79" s="3">
        <v>95</v>
      </c>
      <c r="G79" s="3">
        <v>3</v>
      </c>
      <c r="H79" s="3"/>
    </row>
    <row r="80" spans="1:8" ht="21.75" customHeight="1">
      <c r="A80" s="3" t="s">
        <v>95</v>
      </c>
      <c r="B80" s="3" t="s">
        <v>94</v>
      </c>
      <c r="C80" s="3" t="str">
        <f>"2021020809"</f>
        <v>2021020809</v>
      </c>
      <c r="D80" s="3" t="str">
        <f>"08"</f>
        <v>08</v>
      </c>
      <c r="E80" s="3" t="str">
        <f>"09"</f>
        <v>09</v>
      </c>
      <c r="F80" s="3">
        <v>94.7</v>
      </c>
      <c r="G80" s="3">
        <v>4</v>
      </c>
      <c r="H80" s="3"/>
    </row>
    <row r="81" spans="1:8" ht="21.75" customHeight="1">
      <c r="A81" s="3" t="s">
        <v>97</v>
      </c>
      <c r="B81" s="3" t="s">
        <v>94</v>
      </c>
      <c r="C81" s="3" t="str">
        <f>"2021020825"</f>
        <v>2021020825</v>
      </c>
      <c r="D81" s="3" t="str">
        <f>"08"</f>
        <v>08</v>
      </c>
      <c r="E81" s="3" t="str">
        <f>"25"</f>
        <v>25</v>
      </c>
      <c r="F81" s="3">
        <v>94.7</v>
      </c>
      <c r="G81" s="3">
        <v>4</v>
      </c>
      <c r="H81" s="3"/>
    </row>
    <row r="82" spans="1:8" ht="21.75" customHeight="1">
      <c r="A82" s="3" t="s">
        <v>99</v>
      </c>
      <c r="B82" s="3" t="s">
        <v>94</v>
      </c>
      <c r="C82" s="3" t="str">
        <f>"2021020923"</f>
        <v>2021020923</v>
      </c>
      <c r="D82" s="3" t="str">
        <f>"09"</f>
        <v>09</v>
      </c>
      <c r="E82" s="3" t="str">
        <f>"23"</f>
        <v>23</v>
      </c>
      <c r="F82" s="3">
        <v>94</v>
      </c>
      <c r="G82" s="3">
        <v>6</v>
      </c>
      <c r="H82" s="3"/>
    </row>
    <row r="83" spans="1:8" ht="21.75" customHeight="1">
      <c r="A83" s="3" t="s">
        <v>103</v>
      </c>
      <c r="B83" s="3" t="s">
        <v>101</v>
      </c>
      <c r="C83" s="3" t="str">
        <f>"2021021201"</f>
        <v>2021021201</v>
      </c>
      <c r="D83" s="3" t="str">
        <f>"12"</f>
        <v>12</v>
      </c>
      <c r="E83" s="3" t="str">
        <f>"01"</f>
        <v>01</v>
      </c>
      <c r="F83" s="3">
        <v>71.5</v>
      </c>
      <c r="G83" s="3">
        <v>1</v>
      </c>
      <c r="H83" s="3"/>
    </row>
    <row r="84" spans="1:8" ht="21.75" customHeight="1">
      <c r="A84" s="3" t="s">
        <v>102</v>
      </c>
      <c r="B84" s="3" t="s">
        <v>101</v>
      </c>
      <c r="C84" s="3" t="str">
        <f>"2021021126"</f>
        <v>2021021126</v>
      </c>
      <c r="D84" s="3" t="str">
        <f>"11"</f>
        <v>11</v>
      </c>
      <c r="E84" s="3" t="str">
        <f>"26"</f>
        <v>26</v>
      </c>
      <c r="F84" s="3">
        <v>70.5</v>
      </c>
      <c r="G84" s="3">
        <v>2</v>
      </c>
      <c r="H84" s="3"/>
    </row>
    <row r="85" spans="1:8" ht="21.75" customHeight="1">
      <c r="A85" s="3" t="s">
        <v>105</v>
      </c>
      <c r="B85" s="3" t="s">
        <v>104</v>
      </c>
      <c r="C85" s="3" t="str">
        <f>"2021021209"</f>
        <v>2021021209</v>
      </c>
      <c r="D85" s="3" t="str">
        <f>"12"</f>
        <v>12</v>
      </c>
      <c r="E85" s="3" t="str">
        <f>"09"</f>
        <v>09</v>
      </c>
      <c r="F85" s="3">
        <v>72</v>
      </c>
      <c r="G85" s="3">
        <v>1</v>
      </c>
      <c r="H85" s="3"/>
    </row>
    <row r="86" spans="1:8" ht="21.75" customHeight="1">
      <c r="A86" s="3" t="s">
        <v>106</v>
      </c>
      <c r="B86" s="3" t="s">
        <v>104</v>
      </c>
      <c r="C86" s="3" t="str">
        <f>"2021021218"</f>
        <v>2021021218</v>
      </c>
      <c r="D86" s="3" t="str">
        <f>"12"</f>
        <v>12</v>
      </c>
      <c r="E86" s="3" t="str">
        <f>"18"</f>
        <v>18</v>
      </c>
      <c r="F86" s="3">
        <v>67</v>
      </c>
      <c r="G86" s="3">
        <v>2</v>
      </c>
      <c r="H86" s="3"/>
    </row>
    <row r="87" spans="1:8" ht="21.75" customHeight="1">
      <c r="A87" s="3" t="s">
        <v>109</v>
      </c>
      <c r="B87" s="3" t="s">
        <v>107</v>
      </c>
      <c r="C87" s="3" t="str">
        <f>"2021021223"</f>
        <v>2021021223</v>
      </c>
      <c r="D87" s="3" t="str">
        <f>"12"</f>
        <v>12</v>
      </c>
      <c r="E87" s="3" t="str">
        <f>"23"</f>
        <v>23</v>
      </c>
      <c r="F87" s="3">
        <v>67</v>
      </c>
      <c r="G87" s="3">
        <v>1</v>
      </c>
      <c r="H87" s="3"/>
    </row>
    <row r="88" spans="1:8" ht="21.75" customHeight="1">
      <c r="A88" s="3" t="s">
        <v>108</v>
      </c>
      <c r="B88" s="3" t="s">
        <v>107</v>
      </c>
      <c r="C88" s="3" t="str">
        <f>"2021021222"</f>
        <v>2021021222</v>
      </c>
      <c r="D88" s="3" t="str">
        <f>"12"</f>
        <v>12</v>
      </c>
      <c r="E88" s="3" t="str">
        <f>"22"</f>
        <v>22</v>
      </c>
      <c r="F88" s="3">
        <v>63.5</v>
      </c>
      <c r="G88" s="3">
        <v>2</v>
      </c>
      <c r="H88" s="3"/>
    </row>
    <row r="89" spans="1:8" ht="21.75" customHeight="1">
      <c r="A89" s="3" t="s">
        <v>113</v>
      </c>
      <c r="B89" s="3" t="s">
        <v>111</v>
      </c>
      <c r="C89" s="3" t="str">
        <f>"2021021321"</f>
        <v>2021021321</v>
      </c>
      <c r="D89" s="3" t="str">
        <f>"13"</f>
        <v>13</v>
      </c>
      <c r="E89" s="3" t="str">
        <f>"21"</f>
        <v>21</v>
      </c>
      <c r="F89" s="3">
        <v>70</v>
      </c>
      <c r="G89" s="3">
        <v>1</v>
      </c>
      <c r="H89" s="3"/>
    </row>
    <row r="90" spans="1:8" ht="21.75" customHeight="1">
      <c r="A90" s="3" t="s">
        <v>112</v>
      </c>
      <c r="B90" s="3" t="s">
        <v>111</v>
      </c>
      <c r="C90" s="3" t="str">
        <f>"2021021318"</f>
        <v>2021021318</v>
      </c>
      <c r="D90" s="3" t="str">
        <f>"13"</f>
        <v>13</v>
      </c>
      <c r="E90" s="3" t="str">
        <f>"18"</f>
        <v>18</v>
      </c>
      <c r="F90" s="3">
        <v>69</v>
      </c>
      <c r="G90" s="3">
        <v>2</v>
      </c>
      <c r="H90" s="3"/>
    </row>
    <row r="91" spans="1:8" ht="21.75" customHeight="1">
      <c r="A91" s="3" t="s">
        <v>116</v>
      </c>
      <c r="B91" s="3" t="s">
        <v>114</v>
      </c>
      <c r="C91" s="3" t="str">
        <f>"2021021515"</f>
        <v>2021021515</v>
      </c>
      <c r="D91" s="3" t="str">
        <f>"15"</f>
        <v>15</v>
      </c>
      <c r="E91" s="3" t="str">
        <f>"15"</f>
        <v>15</v>
      </c>
      <c r="F91" s="3">
        <v>82.5</v>
      </c>
      <c r="G91" s="3">
        <v>1</v>
      </c>
      <c r="H91" s="3"/>
    </row>
    <row r="92" spans="1:8" ht="21.75" customHeight="1">
      <c r="A92" s="3" t="s">
        <v>115</v>
      </c>
      <c r="B92" s="3" t="s">
        <v>114</v>
      </c>
      <c r="C92" s="3" t="str">
        <f>"2021021428"</f>
        <v>2021021428</v>
      </c>
      <c r="D92" s="3" t="str">
        <f>"14"</f>
        <v>14</v>
      </c>
      <c r="E92" s="3" t="str">
        <f>"28"</f>
        <v>28</v>
      </c>
      <c r="F92" s="3">
        <v>78.5</v>
      </c>
      <c r="G92" s="3">
        <v>2</v>
      </c>
      <c r="H92" s="3"/>
    </row>
    <row r="93" spans="1:8" ht="21.75" customHeight="1">
      <c r="A93" s="3" t="s">
        <v>29</v>
      </c>
      <c r="B93" s="3" t="s">
        <v>117</v>
      </c>
      <c r="C93" s="3" t="str">
        <f>"2021021624"</f>
        <v>2021021624</v>
      </c>
      <c r="D93" s="3" t="str">
        <f>"16"</f>
        <v>16</v>
      </c>
      <c r="E93" s="3" t="str">
        <f>"24"</f>
        <v>24</v>
      </c>
      <c r="F93" s="3">
        <v>73.5</v>
      </c>
      <c r="G93" s="3">
        <v>1</v>
      </c>
      <c r="H93" s="3"/>
    </row>
    <row r="94" spans="1:8" ht="21.75" customHeight="1">
      <c r="A94" s="3" t="s">
        <v>118</v>
      </c>
      <c r="B94" s="3" t="s">
        <v>117</v>
      </c>
      <c r="C94" s="3" t="str">
        <f>"2021021715"</f>
        <v>2021021715</v>
      </c>
      <c r="D94" s="3" t="str">
        <f>"17"</f>
        <v>17</v>
      </c>
      <c r="E94" s="3" t="str">
        <f>"15"</f>
        <v>15</v>
      </c>
      <c r="F94" s="3">
        <v>72</v>
      </c>
      <c r="G94" s="3">
        <v>2</v>
      </c>
      <c r="H94" s="3"/>
    </row>
    <row r="95" spans="1:8" ht="21.75" customHeight="1">
      <c r="A95" s="3" t="s">
        <v>120</v>
      </c>
      <c r="B95" s="7" t="s">
        <v>119</v>
      </c>
      <c r="C95" s="3" t="str">
        <f>"2021021725"</f>
        <v>2021021725</v>
      </c>
      <c r="D95" s="3" t="str">
        <f>"17"</f>
        <v>17</v>
      </c>
      <c r="E95" s="3" t="str">
        <f>"25"</f>
        <v>25</v>
      </c>
      <c r="F95" s="3">
        <v>60</v>
      </c>
      <c r="G95" s="3">
        <v>1</v>
      </c>
      <c r="H95" s="3"/>
    </row>
    <row r="96" spans="1:8" ht="21.75" customHeight="1">
      <c r="A96" s="3" t="s">
        <v>110</v>
      </c>
      <c r="B96" s="7" t="s">
        <v>119</v>
      </c>
      <c r="C96" s="3" t="str">
        <f>"2021021724"</f>
        <v>2021021724</v>
      </c>
      <c r="D96" s="3" t="str">
        <f>"17"</f>
        <v>17</v>
      </c>
      <c r="E96" s="3" t="str">
        <f>"24"</f>
        <v>24</v>
      </c>
      <c r="F96" s="3">
        <v>51</v>
      </c>
      <c r="G96" s="3">
        <v>2</v>
      </c>
      <c r="H96" s="3"/>
    </row>
    <row r="97" spans="1:8" ht="21.75" customHeight="1">
      <c r="A97" s="3" t="s">
        <v>121</v>
      </c>
      <c r="B97" s="7" t="s">
        <v>122</v>
      </c>
      <c r="C97" s="3" t="str">
        <f>"2021021726"</f>
        <v>2021021726</v>
      </c>
      <c r="D97" s="3" t="str">
        <f>"17"</f>
        <v>17</v>
      </c>
      <c r="E97" s="3" t="str">
        <f>"26"</f>
        <v>26</v>
      </c>
      <c r="F97" s="3">
        <v>79</v>
      </c>
      <c r="G97" s="3">
        <v>1</v>
      </c>
      <c r="H97" s="3"/>
    </row>
    <row r="98" spans="1:8" ht="21.75" customHeight="1">
      <c r="A98" s="3" t="s">
        <v>129</v>
      </c>
      <c r="B98" s="3" t="s">
        <v>123</v>
      </c>
      <c r="C98" s="3" t="str">
        <f>"2021021821"</f>
        <v>2021021821</v>
      </c>
      <c r="D98" s="3" t="str">
        <f aca="true" t="shared" si="0" ref="D98:D105">"18"</f>
        <v>18</v>
      </c>
      <c r="E98" s="3" t="str">
        <f>"21"</f>
        <v>21</v>
      </c>
      <c r="F98" s="3">
        <v>85</v>
      </c>
      <c r="G98" s="3">
        <v>1</v>
      </c>
      <c r="H98" s="3"/>
    </row>
    <row r="99" spans="1:8" ht="21.75" customHeight="1">
      <c r="A99" s="3" t="s">
        <v>124</v>
      </c>
      <c r="B99" s="3" t="s">
        <v>123</v>
      </c>
      <c r="C99" s="3" t="str">
        <f>"2021021802"</f>
        <v>2021021802</v>
      </c>
      <c r="D99" s="3" t="str">
        <f t="shared" si="0"/>
        <v>18</v>
      </c>
      <c r="E99" s="3" t="str">
        <f>"02"</f>
        <v>02</v>
      </c>
      <c r="F99" s="3">
        <v>81</v>
      </c>
      <c r="G99" s="3">
        <v>2</v>
      </c>
      <c r="H99" s="3"/>
    </row>
    <row r="100" spans="1:8" ht="21.75" customHeight="1">
      <c r="A100" s="3" t="s">
        <v>13</v>
      </c>
      <c r="B100" s="3" t="s">
        <v>123</v>
      </c>
      <c r="C100" s="3" t="str">
        <f>"2021021801"</f>
        <v>2021021801</v>
      </c>
      <c r="D100" s="3" t="str">
        <f t="shared" si="0"/>
        <v>18</v>
      </c>
      <c r="E100" s="3" t="str">
        <f>"01"</f>
        <v>01</v>
      </c>
      <c r="F100" s="3">
        <v>80.5</v>
      </c>
      <c r="G100" s="3">
        <v>3</v>
      </c>
      <c r="H100" s="3"/>
    </row>
    <row r="101" spans="1:8" ht="21.75" customHeight="1">
      <c r="A101" s="3" t="s">
        <v>128</v>
      </c>
      <c r="B101" s="3" t="s">
        <v>123</v>
      </c>
      <c r="C101" s="3" t="str">
        <f>"2021021816"</f>
        <v>2021021816</v>
      </c>
      <c r="D101" s="3" t="str">
        <f t="shared" si="0"/>
        <v>18</v>
      </c>
      <c r="E101" s="3" t="str">
        <f>"16"</f>
        <v>16</v>
      </c>
      <c r="F101" s="3">
        <v>78.5</v>
      </c>
      <c r="G101" s="3">
        <v>4</v>
      </c>
      <c r="H101" s="3"/>
    </row>
    <row r="102" spans="1:8" ht="21.75" customHeight="1">
      <c r="A102" s="3" t="s">
        <v>130</v>
      </c>
      <c r="B102" s="3" t="s">
        <v>123</v>
      </c>
      <c r="C102" s="3" t="str">
        <f>"2021021822"</f>
        <v>2021021822</v>
      </c>
      <c r="D102" s="3" t="str">
        <f t="shared" si="0"/>
        <v>18</v>
      </c>
      <c r="E102" s="3" t="str">
        <f>"22"</f>
        <v>22</v>
      </c>
      <c r="F102" s="3">
        <v>75.5</v>
      </c>
      <c r="G102" s="3">
        <v>5</v>
      </c>
      <c r="H102" s="3"/>
    </row>
    <row r="103" spans="1:8" ht="21.75" customHeight="1">
      <c r="A103" s="3" t="s">
        <v>126</v>
      </c>
      <c r="B103" s="3" t="s">
        <v>123</v>
      </c>
      <c r="C103" s="3" t="str">
        <f>"2021021807"</f>
        <v>2021021807</v>
      </c>
      <c r="D103" s="3" t="str">
        <f t="shared" si="0"/>
        <v>18</v>
      </c>
      <c r="E103" s="3" t="str">
        <f>"07"</f>
        <v>07</v>
      </c>
      <c r="F103" s="3">
        <v>75</v>
      </c>
      <c r="G103" s="3">
        <v>6</v>
      </c>
      <c r="H103" s="3"/>
    </row>
    <row r="104" spans="1:8" ht="21.75" customHeight="1">
      <c r="A104" s="3" t="s">
        <v>127</v>
      </c>
      <c r="B104" s="3" t="s">
        <v>123</v>
      </c>
      <c r="C104" s="3" t="str">
        <f>"2021021813"</f>
        <v>2021021813</v>
      </c>
      <c r="D104" s="3" t="str">
        <f t="shared" si="0"/>
        <v>18</v>
      </c>
      <c r="E104" s="3" t="str">
        <f>"13"</f>
        <v>13</v>
      </c>
      <c r="F104" s="3">
        <v>75</v>
      </c>
      <c r="G104" s="3">
        <v>6</v>
      </c>
      <c r="H104" s="3"/>
    </row>
    <row r="105" spans="1:8" ht="21.75" customHeight="1">
      <c r="A105" s="3" t="s">
        <v>125</v>
      </c>
      <c r="B105" s="3" t="s">
        <v>123</v>
      </c>
      <c r="C105" s="3" t="str">
        <f>"2021021803"</f>
        <v>2021021803</v>
      </c>
      <c r="D105" s="3" t="str">
        <f t="shared" si="0"/>
        <v>18</v>
      </c>
      <c r="E105" s="3" t="str">
        <f>"03"</f>
        <v>03</v>
      </c>
      <c r="F105" s="3">
        <v>74.5</v>
      </c>
      <c r="G105" s="3">
        <v>8</v>
      </c>
      <c r="H105" s="3"/>
    </row>
    <row r="106" spans="1:8" ht="21.75" customHeight="1">
      <c r="A106" s="3" t="s">
        <v>134</v>
      </c>
      <c r="B106" s="3" t="s">
        <v>132</v>
      </c>
      <c r="C106" s="3" t="str">
        <f>"2021021828"</f>
        <v>2021021828</v>
      </c>
      <c r="D106" s="3" t="str">
        <f>"18"</f>
        <v>18</v>
      </c>
      <c r="E106" s="3" t="str">
        <f>"28"</f>
        <v>28</v>
      </c>
      <c r="F106" s="3">
        <v>83</v>
      </c>
      <c r="G106" s="3">
        <v>1</v>
      </c>
      <c r="H106" s="3"/>
    </row>
    <row r="107" spans="1:8" ht="21.75" customHeight="1">
      <c r="A107" s="3" t="s">
        <v>137</v>
      </c>
      <c r="B107" s="3" t="s">
        <v>132</v>
      </c>
      <c r="C107" s="3" t="str">
        <f>"2021021910"</f>
        <v>2021021910</v>
      </c>
      <c r="D107" s="3" t="str">
        <f>"19"</f>
        <v>19</v>
      </c>
      <c r="E107" s="3" t="str">
        <f>"10"</f>
        <v>10</v>
      </c>
      <c r="F107" s="3">
        <v>79</v>
      </c>
      <c r="G107" s="3">
        <v>2</v>
      </c>
      <c r="H107" s="3"/>
    </row>
    <row r="108" spans="1:8" ht="21.75" customHeight="1">
      <c r="A108" s="3" t="s">
        <v>135</v>
      </c>
      <c r="B108" s="3" t="s">
        <v>132</v>
      </c>
      <c r="C108" s="3" t="str">
        <f>"2021021830"</f>
        <v>2021021830</v>
      </c>
      <c r="D108" s="3" t="str">
        <f>"18"</f>
        <v>18</v>
      </c>
      <c r="E108" s="3" t="str">
        <f>"30"</f>
        <v>30</v>
      </c>
      <c r="F108" s="3">
        <v>78.5</v>
      </c>
      <c r="G108" s="3">
        <v>3</v>
      </c>
      <c r="H108" s="3"/>
    </row>
    <row r="109" spans="1:8" ht="21.75" customHeight="1">
      <c r="A109" s="3" t="s">
        <v>131</v>
      </c>
      <c r="B109" s="3" t="s">
        <v>132</v>
      </c>
      <c r="C109" s="3" t="str">
        <f>"2021021826"</f>
        <v>2021021826</v>
      </c>
      <c r="D109" s="3" t="str">
        <f>"18"</f>
        <v>18</v>
      </c>
      <c r="E109" s="3" t="str">
        <f>"26"</f>
        <v>26</v>
      </c>
      <c r="F109" s="3">
        <v>76</v>
      </c>
      <c r="G109" s="3">
        <v>4</v>
      </c>
      <c r="H109" s="3"/>
    </row>
    <row r="110" spans="1:8" ht="21.75" customHeight="1">
      <c r="A110" s="3" t="s">
        <v>136</v>
      </c>
      <c r="B110" s="3" t="s">
        <v>132</v>
      </c>
      <c r="C110" s="3" t="str">
        <f>"2021021902"</f>
        <v>2021021902</v>
      </c>
      <c r="D110" s="3" t="str">
        <f>"19"</f>
        <v>19</v>
      </c>
      <c r="E110" s="3" t="str">
        <f>"02"</f>
        <v>02</v>
      </c>
      <c r="F110" s="3">
        <v>74.5</v>
      </c>
      <c r="G110" s="3">
        <v>5</v>
      </c>
      <c r="H110" s="3"/>
    </row>
    <row r="111" spans="1:8" ht="21.75" customHeight="1">
      <c r="A111" s="3" t="s">
        <v>133</v>
      </c>
      <c r="B111" s="3" t="s">
        <v>132</v>
      </c>
      <c r="C111" s="3" t="str">
        <f>"2021021827"</f>
        <v>2021021827</v>
      </c>
      <c r="D111" s="3" t="str">
        <f>"18"</f>
        <v>18</v>
      </c>
      <c r="E111" s="3" t="str">
        <f>"27"</f>
        <v>27</v>
      </c>
      <c r="F111" s="3">
        <v>71.5</v>
      </c>
      <c r="G111" s="3">
        <v>6</v>
      </c>
      <c r="H111" s="3"/>
    </row>
    <row r="112" spans="1:8" ht="21.75" customHeight="1">
      <c r="A112" s="3" t="s">
        <v>141</v>
      </c>
      <c r="B112" s="3" t="s">
        <v>138</v>
      </c>
      <c r="C112" s="3" t="str">
        <f>"2021021924"</f>
        <v>2021021924</v>
      </c>
      <c r="D112" s="3" t="str">
        <f>"19"</f>
        <v>19</v>
      </c>
      <c r="E112" s="3" t="str">
        <f>"24"</f>
        <v>24</v>
      </c>
      <c r="F112" s="3">
        <v>93</v>
      </c>
      <c r="G112" s="3">
        <v>1</v>
      </c>
      <c r="H112" s="3"/>
    </row>
    <row r="113" spans="1:8" ht="21.75" customHeight="1">
      <c r="A113" s="3" t="s">
        <v>140</v>
      </c>
      <c r="B113" s="3" t="s">
        <v>138</v>
      </c>
      <c r="C113" s="3" t="str">
        <f>"2021021923"</f>
        <v>2021021923</v>
      </c>
      <c r="D113" s="3" t="str">
        <f>"19"</f>
        <v>19</v>
      </c>
      <c r="E113" s="3" t="str">
        <f>"23"</f>
        <v>23</v>
      </c>
      <c r="F113" s="3">
        <v>90</v>
      </c>
      <c r="G113" s="3">
        <v>2</v>
      </c>
      <c r="H113" s="3"/>
    </row>
    <row r="114" spans="1:8" ht="21.75" customHeight="1">
      <c r="A114" s="3" t="s">
        <v>80</v>
      </c>
      <c r="B114" s="3" t="s">
        <v>138</v>
      </c>
      <c r="C114" s="3" t="str">
        <f>"2021022003"</f>
        <v>2021022003</v>
      </c>
      <c r="D114" s="3" t="str">
        <f>"20"</f>
        <v>20</v>
      </c>
      <c r="E114" s="3" t="str">
        <f>"03"</f>
        <v>03</v>
      </c>
      <c r="F114" s="3">
        <v>85</v>
      </c>
      <c r="G114" s="3">
        <v>3</v>
      </c>
      <c r="H114" s="3"/>
    </row>
    <row r="115" spans="1:8" ht="21.75" customHeight="1">
      <c r="A115" s="3" t="s">
        <v>142</v>
      </c>
      <c r="B115" s="3" t="s">
        <v>138</v>
      </c>
      <c r="C115" s="3" t="str">
        <f>"2021021928"</f>
        <v>2021021928</v>
      </c>
      <c r="D115" s="3" t="str">
        <f>"19"</f>
        <v>19</v>
      </c>
      <c r="E115" s="3" t="str">
        <f>"28"</f>
        <v>28</v>
      </c>
      <c r="F115" s="3">
        <v>82</v>
      </c>
      <c r="G115" s="3">
        <v>4</v>
      </c>
      <c r="H115" s="3"/>
    </row>
    <row r="116" spans="1:8" ht="21.75" customHeight="1">
      <c r="A116" s="3" t="s">
        <v>40</v>
      </c>
      <c r="B116" s="3" t="s">
        <v>138</v>
      </c>
      <c r="C116" s="3" t="str">
        <f>"2021022001"</f>
        <v>2021022001</v>
      </c>
      <c r="D116" s="3" t="str">
        <f>"20"</f>
        <v>20</v>
      </c>
      <c r="E116" s="3" t="str">
        <f>"01"</f>
        <v>01</v>
      </c>
      <c r="F116" s="3">
        <v>81</v>
      </c>
      <c r="G116" s="3">
        <v>5</v>
      </c>
      <c r="H116" s="3"/>
    </row>
    <row r="117" spans="1:8" ht="21.75" customHeight="1">
      <c r="A117" s="3" t="s">
        <v>143</v>
      </c>
      <c r="B117" s="3" t="s">
        <v>138</v>
      </c>
      <c r="C117" s="3" t="str">
        <f>"2021022005"</f>
        <v>2021022005</v>
      </c>
      <c r="D117" s="3" t="str">
        <f>"20"</f>
        <v>20</v>
      </c>
      <c r="E117" s="3" t="str">
        <f>"05"</f>
        <v>05</v>
      </c>
      <c r="F117" s="3">
        <v>79</v>
      </c>
      <c r="G117" s="3">
        <v>6</v>
      </c>
      <c r="H117" s="3"/>
    </row>
    <row r="118" spans="1:8" ht="21.75" customHeight="1">
      <c r="A118" s="3" t="s">
        <v>144</v>
      </c>
      <c r="B118" s="3" t="s">
        <v>138</v>
      </c>
      <c r="C118" s="3" t="str">
        <f>"2021022007"</f>
        <v>2021022007</v>
      </c>
      <c r="D118" s="3" t="str">
        <f>"20"</f>
        <v>20</v>
      </c>
      <c r="E118" s="3" t="str">
        <f>"07"</f>
        <v>07</v>
      </c>
      <c r="F118" s="3">
        <v>79</v>
      </c>
      <c r="G118" s="3">
        <v>6</v>
      </c>
      <c r="H118" s="3"/>
    </row>
    <row r="119" spans="1:8" ht="21.75" customHeight="1">
      <c r="A119" s="3" t="s">
        <v>139</v>
      </c>
      <c r="B119" s="3" t="s">
        <v>138</v>
      </c>
      <c r="C119" s="3" t="str">
        <f>"2021021917"</f>
        <v>2021021917</v>
      </c>
      <c r="D119" s="3" t="str">
        <f>"19"</f>
        <v>19</v>
      </c>
      <c r="E119" s="3" t="str">
        <f>"17"</f>
        <v>17</v>
      </c>
      <c r="F119" s="3">
        <v>75</v>
      </c>
      <c r="G119" s="3">
        <v>8</v>
      </c>
      <c r="H119" s="3"/>
    </row>
    <row r="120" spans="1:8" ht="21.75" customHeight="1">
      <c r="A120" s="3" t="s">
        <v>148</v>
      </c>
      <c r="B120" s="3" t="s">
        <v>145</v>
      </c>
      <c r="C120" s="3" t="str">
        <f>"2021022027"</f>
        <v>2021022027</v>
      </c>
      <c r="D120" s="3" t="str">
        <f>"20"</f>
        <v>20</v>
      </c>
      <c r="E120" s="3" t="str">
        <f>"27"</f>
        <v>27</v>
      </c>
      <c r="F120" s="3">
        <v>93</v>
      </c>
      <c r="G120" s="3">
        <v>1</v>
      </c>
      <c r="H120" s="3"/>
    </row>
    <row r="121" spans="1:8" ht="21.75" customHeight="1">
      <c r="A121" s="3" t="s">
        <v>150</v>
      </c>
      <c r="B121" s="3" t="s">
        <v>145</v>
      </c>
      <c r="C121" s="3" t="str">
        <f>"2021022106"</f>
        <v>2021022106</v>
      </c>
      <c r="D121" s="3" t="str">
        <f>"21"</f>
        <v>21</v>
      </c>
      <c r="E121" s="3" t="str">
        <f>"06"</f>
        <v>06</v>
      </c>
      <c r="F121" s="3">
        <v>92</v>
      </c>
      <c r="G121" s="3">
        <v>2</v>
      </c>
      <c r="H121" s="3"/>
    </row>
    <row r="122" spans="1:8" ht="21.75" customHeight="1">
      <c r="A122" s="3" t="s">
        <v>33</v>
      </c>
      <c r="B122" s="3" t="s">
        <v>145</v>
      </c>
      <c r="C122" s="3" t="str">
        <f>"2021022026"</f>
        <v>2021022026</v>
      </c>
      <c r="D122" s="3" t="str">
        <f>"20"</f>
        <v>20</v>
      </c>
      <c r="E122" s="3" t="str">
        <f>"26"</f>
        <v>26</v>
      </c>
      <c r="F122" s="3">
        <v>91</v>
      </c>
      <c r="G122" s="3">
        <v>3</v>
      </c>
      <c r="H122" s="3"/>
    </row>
    <row r="123" spans="1:8" ht="21.75" customHeight="1">
      <c r="A123" s="3" t="s">
        <v>147</v>
      </c>
      <c r="B123" s="3" t="s">
        <v>145</v>
      </c>
      <c r="C123" s="3" t="str">
        <f>"2021022108"</f>
        <v>2021022108</v>
      </c>
      <c r="D123" s="3" t="str">
        <f>"21"</f>
        <v>21</v>
      </c>
      <c r="E123" s="3" t="str">
        <f>"08"</f>
        <v>08</v>
      </c>
      <c r="F123" s="3">
        <v>90</v>
      </c>
      <c r="G123" s="3">
        <v>4</v>
      </c>
      <c r="H123" s="3"/>
    </row>
    <row r="124" spans="1:8" ht="21.75" customHeight="1">
      <c r="A124" s="3" t="s">
        <v>37</v>
      </c>
      <c r="B124" s="3" t="s">
        <v>145</v>
      </c>
      <c r="C124" s="3" t="str">
        <f>"2021022018"</f>
        <v>2021022018</v>
      </c>
      <c r="D124" s="3" t="str">
        <f>"20"</f>
        <v>20</v>
      </c>
      <c r="E124" s="3" t="str">
        <f>"18"</f>
        <v>18</v>
      </c>
      <c r="F124" s="3">
        <v>89</v>
      </c>
      <c r="G124" s="3">
        <v>5</v>
      </c>
      <c r="H124" s="3"/>
    </row>
    <row r="125" spans="1:8" ht="21.75" customHeight="1">
      <c r="A125" s="3" t="s">
        <v>146</v>
      </c>
      <c r="B125" s="3" t="s">
        <v>145</v>
      </c>
      <c r="C125" s="3" t="str">
        <f>"2021022022"</f>
        <v>2021022022</v>
      </c>
      <c r="D125" s="3" t="str">
        <f>"20"</f>
        <v>20</v>
      </c>
      <c r="E125" s="3" t="str">
        <f>"22"</f>
        <v>22</v>
      </c>
      <c r="F125" s="3">
        <v>89</v>
      </c>
      <c r="G125" s="3">
        <v>5</v>
      </c>
      <c r="H125" s="3"/>
    </row>
    <row r="126" spans="1:8" ht="21.75" customHeight="1">
      <c r="A126" s="3" t="s">
        <v>149</v>
      </c>
      <c r="B126" s="3" t="s">
        <v>145</v>
      </c>
      <c r="C126" s="3" t="str">
        <f>"2021022029"</f>
        <v>2021022029</v>
      </c>
      <c r="D126" s="3" t="str">
        <f>"20"</f>
        <v>20</v>
      </c>
      <c r="E126" s="3" t="str">
        <f>"29"</f>
        <v>29</v>
      </c>
      <c r="F126" s="3">
        <v>89</v>
      </c>
      <c r="G126" s="3">
        <v>5</v>
      </c>
      <c r="H126" s="3"/>
    </row>
    <row r="127" spans="1:8" ht="21.75" customHeight="1">
      <c r="A127" s="3" t="s">
        <v>151</v>
      </c>
      <c r="B127" s="3" t="s">
        <v>145</v>
      </c>
      <c r="C127" s="3" t="str">
        <f>"2021022115"</f>
        <v>2021022115</v>
      </c>
      <c r="D127" s="3" t="str">
        <f>"21"</f>
        <v>21</v>
      </c>
      <c r="E127" s="3" t="str">
        <f>"15"</f>
        <v>15</v>
      </c>
      <c r="F127" s="3">
        <v>88</v>
      </c>
      <c r="G127" s="3">
        <v>8</v>
      </c>
      <c r="H127" s="3"/>
    </row>
    <row r="128" spans="1:8" ht="21.75" customHeight="1">
      <c r="A128" s="3" t="s">
        <v>157</v>
      </c>
      <c r="B128" s="3" t="s">
        <v>152</v>
      </c>
      <c r="C128" s="3" t="str">
        <f>"2021022307"</f>
        <v>2021022307</v>
      </c>
      <c r="D128" s="3" t="str">
        <f>"23"</f>
        <v>23</v>
      </c>
      <c r="E128" s="3" t="str">
        <f>"07"</f>
        <v>07</v>
      </c>
      <c r="F128" s="3">
        <v>82</v>
      </c>
      <c r="G128" s="3">
        <v>1</v>
      </c>
      <c r="H128" s="3"/>
    </row>
    <row r="129" spans="1:8" ht="21.75" customHeight="1">
      <c r="A129" s="3" t="s">
        <v>153</v>
      </c>
      <c r="B129" s="3" t="s">
        <v>152</v>
      </c>
      <c r="C129" s="3" t="str">
        <f>"2021022130"</f>
        <v>2021022130</v>
      </c>
      <c r="D129" s="3" t="str">
        <f>"21"</f>
        <v>21</v>
      </c>
      <c r="E129" s="3" t="str">
        <f>"30"</f>
        <v>30</v>
      </c>
      <c r="F129" s="3">
        <v>80</v>
      </c>
      <c r="G129" s="3">
        <v>2</v>
      </c>
      <c r="H129" s="3"/>
    </row>
    <row r="130" spans="1:8" ht="21.75" customHeight="1">
      <c r="A130" s="3" t="s">
        <v>155</v>
      </c>
      <c r="B130" s="3" t="s">
        <v>152</v>
      </c>
      <c r="C130" s="3" t="str">
        <f>"2021022302"</f>
        <v>2021022302</v>
      </c>
      <c r="D130" s="3" t="str">
        <f>"23"</f>
        <v>23</v>
      </c>
      <c r="E130" s="3" t="str">
        <f>"02"</f>
        <v>02</v>
      </c>
      <c r="F130" s="3">
        <v>79.5</v>
      </c>
      <c r="G130" s="3">
        <v>3</v>
      </c>
      <c r="H130" s="3"/>
    </row>
    <row r="131" spans="1:8" ht="21.75" customHeight="1">
      <c r="A131" s="3" t="s">
        <v>159</v>
      </c>
      <c r="B131" s="3" t="s">
        <v>152</v>
      </c>
      <c r="C131" s="3" t="str">
        <f>"2021022324"</f>
        <v>2021022324</v>
      </c>
      <c r="D131" s="3" t="str">
        <f>"23"</f>
        <v>23</v>
      </c>
      <c r="E131" s="3" t="str">
        <f>"24"</f>
        <v>24</v>
      </c>
      <c r="F131" s="3">
        <v>79.5</v>
      </c>
      <c r="G131" s="3">
        <v>3</v>
      </c>
      <c r="H131" s="3"/>
    </row>
    <row r="132" spans="1:8" ht="21.75" customHeight="1">
      <c r="A132" s="3" t="s">
        <v>154</v>
      </c>
      <c r="B132" s="3" t="s">
        <v>152</v>
      </c>
      <c r="C132" s="3" t="str">
        <f>"2021022218"</f>
        <v>2021022218</v>
      </c>
      <c r="D132" s="3" t="str">
        <f>"22"</f>
        <v>22</v>
      </c>
      <c r="E132" s="3" t="str">
        <f>"18"</f>
        <v>18</v>
      </c>
      <c r="F132" s="3">
        <v>78.5</v>
      </c>
      <c r="G132" s="3">
        <v>5</v>
      </c>
      <c r="H132" s="3"/>
    </row>
    <row r="133" spans="1:8" ht="21.75" customHeight="1">
      <c r="A133" s="3" t="s">
        <v>156</v>
      </c>
      <c r="B133" s="3" t="s">
        <v>152</v>
      </c>
      <c r="C133" s="3" t="str">
        <f>"2021022304"</f>
        <v>2021022304</v>
      </c>
      <c r="D133" s="3" t="str">
        <f>"23"</f>
        <v>23</v>
      </c>
      <c r="E133" s="3" t="str">
        <f>"04"</f>
        <v>04</v>
      </c>
      <c r="F133" s="3">
        <v>78.5</v>
      </c>
      <c r="G133" s="3">
        <v>5</v>
      </c>
      <c r="H133" s="3"/>
    </row>
    <row r="134" spans="1:8" ht="21.75" customHeight="1">
      <c r="A134" s="3" t="s">
        <v>158</v>
      </c>
      <c r="B134" s="3" t="s">
        <v>152</v>
      </c>
      <c r="C134" s="3" t="str">
        <f>"2021022311"</f>
        <v>2021022311</v>
      </c>
      <c r="D134" s="3" t="str">
        <f>"23"</f>
        <v>23</v>
      </c>
      <c r="E134" s="3" t="str">
        <f>"11"</f>
        <v>11</v>
      </c>
      <c r="F134" s="3">
        <v>78.5</v>
      </c>
      <c r="G134" s="3">
        <v>5</v>
      </c>
      <c r="H134" s="3"/>
    </row>
    <row r="135" spans="1:8" ht="21.75" customHeight="1">
      <c r="A135" s="3" t="s">
        <v>163</v>
      </c>
      <c r="B135" s="3" t="s">
        <v>160</v>
      </c>
      <c r="C135" s="3" t="str">
        <f>"2021022425"</f>
        <v>2021022425</v>
      </c>
      <c r="D135" s="3" t="str">
        <f>"24"</f>
        <v>24</v>
      </c>
      <c r="E135" s="3" t="str">
        <f>"25"</f>
        <v>25</v>
      </c>
      <c r="F135" s="3">
        <v>85.5</v>
      </c>
      <c r="G135" s="3">
        <v>1</v>
      </c>
      <c r="H135" s="3"/>
    </row>
    <row r="136" spans="1:8" ht="21.75" customHeight="1">
      <c r="A136" s="3" t="s">
        <v>161</v>
      </c>
      <c r="B136" s="3" t="s">
        <v>160</v>
      </c>
      <c r="C136" s="3" t="str">
        <f>"2021022404"</f>
        <v>2021022404</v>
      </c>
      <c r="D136" s="3" t="str">
        <f>"24"</f>
        <v>24</v>
      </c>
      <c r="E136" s="3" t="str">
        <f>"04"</f>
        <v>04</v>
      </c>
      <c r="F136" s="3">
        <v>84</v>
      </c>
      <c r="G136" s="3">
        <v>2</v>
      </c>
      <c r="H136" s="3"/>
    </row>
    <row r="137" spans="1:8" ht="21.75" customHeight="1">
      <c r="A137" s="3" t="s">
        <v>166</v>
      </c>
      <c r="B137" s="3" t="s">
        <v>160</v>
      </c>
      <c r="C137" s="3" t="str">
        <f>"2021022617"</f>
        <v>2021022617</v>
      </c>
      <c r="D137" s="3" t="str">
        <f>"26"</f>
        <v>26</v>
      </c>
      <c r="E137" s="3" t="str">
        <f>"17"</f>
        <v>17</v>
      </c>
      <c r="F137" s="3">
        <v>81.5</v>
      </c>
      <c r="G137" s="3">
        <v>3</v>
      </c>
      <c r="H137" s="3"/>
    </row>
    <row r="138" spans="1:8" ht="21.75" customHeight="1">
      <c r="A138" s="3" t="s">
        <v>162</v>
      </c>
      <c r="B138" s="3" t="s">
        <v>160</v>
      </c>
      <c r="C138" s="3" t="str">
        <f>"2021022405"</f>
        <v>2021022405</v>
      </c>
      <c r="D138" s="3" t="str">
        <f>"24"</f>
        <v>24</v>
      </c>
      <c r="E138" s="3" t="str">
        <f>"05"</f>
        <v>05</v>
      </c>
      <c r="F138" s="3">
        <v>80</v>
      </c>
      <c r="G138" s="3">
        <v>4</v>
      </c>
      <c r="H138" s="3"/>
    </row>
    <row r="139" spans="1:8" ht="21.75" customHeight="1">
      <c r="A139" s="3" t="s">
        <v>168</v>
      </c>
      <c r="B139" s="3" t="s">
        <v>160</v>
      </c>
      <c r="C139" s="3" t="str">
        <f>"2021022628"</f>
        <v>2021022628</v>
      </c>
      <c r="D139" s="3" t="str">
        <f>"26"</f>
        <v>26</v>
      </c>
      <c r="E139" s="3" t="str">
        <f>"28"</f>
        <v>28</v>
      </c>
      <c r="F139" s="3">
        <v>80</v>
      </c>
      <c r="G139" s="3">
        <v>4</v>
      </c>
      <c r="H139" s="3"/>
    </row>
    <row r="140" spans="1:8" ht="21.75" customHeight="1">
      <c r="A140" s="3" t="s">
        <v>68</v>
      </c>
      <c r="B140" s="3" t="s">
        <v>160</v>
      </c>
      <c r="C140" s="3" t="str">
        <f>"2021022418"</f>
        <v>2021022418</v>
      </c>
      <c r="D140" s="3" t="str">
        <f>"24"</f>
        <v>24</v>
      </c>
      <c r="E140" s="3" t="str">
        <f>"18"</f>
        <v>18</v>
      </c>
      <c r="F140" s="3">
        <v>79.5</v>
      </c>
      <c r="G140" s="3">
        <v>6</v>
      </c>
      <c r="H140" s="3"/>
    </row>
    <row r="141" spans="1:8" ht="21.75" customHeight="1">
      <c r="A141" s="3" t="s">
        <v>167</v>
      </c>
      <c r="B141" s="3" t="s">
        <v>160</v>
      </c>
      <c r="C141" s="3" t="str">
        <f>"2021022620"</f>
        <v>2021022620</v>
      </c>
      <c r="D141" s="3" t="str">
        <f>"26"</f>
        <v>26</v>
      </c>
      <c r="E141" s="3" t="str">
        <f>"20"</f>
        <v>20</v>
      </c>
      <c r="F141" s="3">
        <v>79.5</v>
      </c>
      <c r="G141" s="3">
        <v>6</v>
      </c>
      <c r="H141" s="3"/>
    </row>
    <row r="142" spans="1:8" ht="21.75" customHeight="1">
      <c r="A142" s="3" t="s">
        <v>164</v>
      </c>
      <c r="B142" s="3" t="s">
        <v>160</v>
      </c>
      <c r="C142" s="3" t="str">
        <f>"2021022518"</f>
        <v>2021022518</v>
      </c>
      <c r="D142" s="3" t="str">
        <f>"25"</f>
        <v>25</v>
      </c>
      <c r="E142" s="3" t="str">
        <f>"18"</f>
        <v>18</v>
      </c>
      <c r="F142" s="3">
        <v>78</v>
      </c>
      <c r="G142" s="3">
        <v>8</v>
      </c>
      <c r="H142" s="3"/>
    </row>
    <row r="143" spans="1:8" ht="21.75" customHeight="1">
      <c r="A143" s="3" t="s">
        <v>165</v>
      </c>
      <c r="B143" s="3" t="s">
        <v>160</v>
      </c>
      <c r="C143" s="3" t="str">
        <f>"2021022523"</f>
        <v>2021022523</v>
      </c>
      <c r="D143" s="3" t="str">
        <f>"25"</f>
        <v>25</v>
      </c>
      <c r="E143" s="3" t="str">
        <f>"23"</f>
        <v>23</v>
      </c>
      <c r="F143" s="3">
        <v>78</v>
      </c>
      <c r="G143" s="3">
        <v>8</v>
      </c>
      <c r="H143" s="3"/>
    </row>
    <row r="144" spans="1:8" ht="21.75" customHeight="1">
      <c r="A144" s="3" t="s">
        <v>38</v>
      </c>
      <c r="B144" s="3" t="s">
        <v>160</v>
      </c>
      <c r="C144" s="3" t="str">
        <f>"2021022613"</f>
        <v>2021022613</v>
      </c>
      <c r="D144" s="3" t="str">
        <f>"26"</f>
        <v>26</v>
      </c>
      <c r="E144" s="3" t="str">
        <f>"13"</f>
        <v>13</v>
      </c>
      <c r="F144" s="3">
        <v>78</v>
      </c>
      <c r="G144" s="3">
        <v>8</v>
      </c>
      <c r="H144" s="3"/>
    </row>
    <row r="145" spans="1:8" ht="21.75" customHeight="1">
      <c r="A145" s="3" t="s">
        <v>169</v>
      </c>
      <c r="B145" s="3" t="s">
        <v>170</v>
      </c>
      <c r="C145" s="3" t="str">
        <f>"2021022703"</f>
        <v>2021022703</v>
      </c>
      <c r="D145" s="3" t="str">
        <f aca="true" t="shared" si="1" ref="D145:D151">"27"</f>
        <v>27</v>
      </c>
      <c r="E145" s="3" t="str">
        <f>"03"</f>
        <v>03</v>
      </c>
      <c r="F145" s="3">
        <v>80</v>
      </c>
      <c r="G145" s="3">
        <v>1</v>
      </c>
      <c r="H145" s="3"/>
    </row>
    <row r="146" spans="1:8" ht="21.75" customHeight="1">
      <c r="A146" s="3" t="s">
        <v>171</v>
      </c>
      <c r="B146" s="3" t="s">
        <v>172</v>
      </c>
      <c r="C146" s="3" t="str">
        <f>"2021022710"</f>
        <v>2021022710</v>
      </c>
      <c r="D146" s="3" t="str">
        <f t="shared" si="1"/>
        <v>27</v>
      </c>
      <c r="E146" s="3" t="str">
        <f>"10"</f>
        <v>10</v>
      </c>
      <c r="F146" s="3">
        <v>86</v>
      </c>
      <c r="G146" s="3">
        <v>1</v>
      </c>
      <c r="H146" s="3"/>
    </row>
    <row r="147" spans="1:8" ht="21.75" customHeight="1">
      <c r="A147" s="3" t="s">
        <v>173</v>
      </c>
      <c r="B147" s="3" t="s">
        <v>172</v>
      </c>
      <c r="C147" s="3" t="str">
        <f>"2021022711"</f>
        <v>2021022711</v>
      </c>
      <c r="D147" s="3" t="str">
        <f t="shared" si="1"/>
        <v>27</v>
      </c>
      <c r="E147" s="3" t="str">
        <f>"11"</f>
        <v>11</v>
      </c>
      <c r="F147" s="3">
        <v>71.5</v>
      </c>
      <c r="G147" s="3">
        <v>2</v>
      </c>
      <c r="H147" s="3"/>
    </row>
    <row r="148" spans="1:8" ht="21.75" customHeight="1">
      <c r="A148" s="3" t="s">
        <v>174</v>
      </c>
      <c r="B148" s="3" t="s">
        <v>175</v>
      </c>
      <c r="C148" s="3" t="str">
        <f>"2021022714"</f>
        <v>2021022714</v>
      </c>
      <c r="D148" s="3" t="str">
        <f t="shared" si="1"/>
        <v>27</v>
      </c>
      <c r="E148" s="3" t="str">
        <f>"14"</f>
        <v>14</v>
      </c>
      <c r="F148" s="3">
        <v>75</v>
      </c>
      <c r="G148" s="3">
        <v>1</v>
      </c>
      <c r="H148" s="3"/>
    </row>
    <row r="149" spans="1:8" ht="21.75" customHeight="1">
      <c r="A149" s="3" t="s">
        <v>176</v>
      </c>
      <c r="B149" s="3" t="s">
        <v>175</v>
      </c>
      <c r="C149" s="3" t="str">
        <f>"2021022716"</f>
        <v>2021022716</v>
      </c>
      <c r="D149" s="3" t="str">
        <f t="shared" si="1"/>
        <v>27</v>
      </c>
      <c r="E149" s="3" t="str">
        <f>"16"</f>
        <v>16</v>
      </c>
      <c r="F149" s="3">
        <v>69</v>
      </c>
      <c r="G149" s="3">
        <v>2</v>
      </c>
      <c r="H149" s="3"/>
    </row>
    <row r="150" spans="1:8" ht="21.75" customHeight="1">
      <c r="A150" s="3" t="s">
        <v>179</v>
      </c>
      <c r="B150" s="3" t="s">
        <v>178</v>
      </c>
      <c r="C150" s="3" t="str">
        <f>"2021022723"</f>
        <v>2021022723</v>
      </c>
      <c r="D150" s="3" t="str">
        <f t="shared" si="1"/>
        <v>27</v>
      </c>
      <c r="E150" s="3" t="str">
        <f>"23"</f>
        <v>23</v>
      </c>
      <c r="F150" s="3">
        <v>81</v>
      </c>
      <c r="G150" s="3">
        <v>1</v>
      </c>
      <c r="H150" s="3"/>
    </row>
    <row r="151" spans="1:8" ht="21.75" customHeight="1">
      <c r="A151" s="3" t="s">
        <v>177</v>
      </c>
      <c r="B151" s="3" t="s">
        <v>178</v>
      </c>
      <c r="C151" s="3" t="str">
        <f>"2021022722"</f>
        <v>2021022722</v>
      </c>
      <c r="D151" s="3" t="str">
        <f t="shared" si="1"/>
        <v>27</v>
      </c>
      <c r="E151" s="3" t="str">
        <f>"22"</f>
        <v>22</v>
      </c>
      <c r="F151" s="3">
        <v>80</v>
      </c>
      <c r="G151" s="3">
        <v>2</v>
      </c>
      <c r="H151" s="3"/>
    </row>
    <row r="152" spans="1:8" ht="21.75" customHeight="1">
      <c r="A152" s="3" t="s">
        <v>180</v>
      </c>
      <c r="B152" s="3" t="s">
        <v>181</v>
      </c>
      <c r="C152" s="3" t="str">
        <f>"2021022801"</f>
        <v>2021022801</v>
      </c>
      <c r="D152" s="3" t="str">
        <f aca="true" t="shared" si="2" ref="D152:D158">"28"</f>
        <v>28</v>
      </c>
      <c r="E152" s="3" t="str">
        <f>"01"</f>
        <v>01</v>
      </c>
      <c r="F152" s="3">
        <v>81</v>
      </c>
      <c r="G152" s="3">
        <v>1</v>
      </c>
      <c r="H152" s="3"/>
    </row>
    <row r="153" spans="1:8" ht="21.75" customHeight="1">
      <c r="A153" s="3" t="s">
        <v>182</v>
      </c>
      <c r="B153" s="3" t="s">
        <v>181</v>
      </c>
      <c r="C153" s="3" t="str">
        <f>"2021022802"</f>
        <v>2021022802</v>
      </c>
      <c r="D153" s="3" t="str">
        <f t="shared" si="2"/>
        <v>28</v>
      </c>
      <c r="E153" s="3" t="str">
        <f>"02"</f>
        <v>02</v>
      </c>
      <c r="F153" s="3">
        <v>78</v>
      </c>
      <c r="G153" s="3">
        <v>2</v>
      </c>
      <c r="H153" s="3"/>
    </row>
    <row r="154" spans="1:8" ht="21.75" customHeight="1">
      <c r="A154" s="3" t="s">
        <v>184</v>
      </c>
      <c r="B154" s="3" t="s">
        <v>183</v>
      </c>
      <c r="C154" s="3" t="str">
        <f>"2021022806"</f>
        <v>2021022806</v>
      </c>
      <c r="D154" s="3" t="str">
        <f t="shared" si="2"/>
        <v>28</v>
      </c>
      <c r="E154" s="3" t="str">
        <f>"06"</f>
        <v>06</v>
      </c>
      <c r="F154" s="3">
        <v>88</v>
      </c>
      <c r="G154" s="3">
        <v>1</v>
      </c>
      <c r="H154" s="3"/>
    </row>
    <row r="155" spans="1:8" ht="21.75" customHeight="1">
      <c r="A155" s="3" t="s">
        <v>185</v>
      </c>
      <c r="B155" s="3" t="s">
        <v>183</v>
      </c>
      <c r="C155" s="3" t="str">
        <f>"2021022807"</f>
        <v>2021022807</v>
      </c>
      <c r="D155" s="3" t="str">
        <f t="shared" si="2"/>
        <v>28</v>
      </c>
      <c r="E155" s="3" t="str">
        <f>"07"</f>
        <v>07</v>
      </c>
      <c r="F155" s="3">
        <v>84</v>
      </c>
      <c r="G155" s="3">
        <v>2</v>
      </c>
      <c r="H155" s="3"/>
    </row>
    <row r="156" spans="1:8" ht="21.75" customHeight="1">
      <c r="A156" s="3" t="s">
        <v>187</v>
      </c>
      <c r="B156" s="3" t="s">
        <v>186</v>
      </c>
      <c r="C156" s="3" t="str">
        <f>"2021022817"</f>
        <v>2021022817</v>
      </c>
      <c r="D156" s="3" t="str">
        <f t="shared" si="2"/>
        <v>28</v>
      </c>
      <c r="E156" s="3" t="str">
        <f>"17"</f>
        <v>17</v>
      </c>
      <c r="F156" s="3">
        <v>78.5</v>
      </c>
      <c r="G156" s="3">
        <v>1</v>
      </c>
      <c r="H156" s="3"/>
    </row>
    <row r="157" spans="1:8" ht="21.75" customHeight="1">
      <c r="A157" s="3" t="s">
        <v>190</v>
      </c>
      <c r="B157" s="3" t="s">
        <v>189</v>
      </c>
      <c r="C157" s="3" t="str">
        <f>"2021022822"</f>
        <v>2021022822</v>
      </c>
      <c r="D157" s="3" t="str">
        <f t="shared" si="2"/>
        <v>28</v>
      </c>
      <c r="E157" s="3" t="str">
        <f>"22"</f>
        <v>22</v>
      </c>
      <c r="F157" s="3">
        <v>81</v>
      </c>
      <c r="G157" s="3">
        <v>1</v>
      </c>
      <c r="H157" s="3"/>
    </row>
    <row r="158" spans="1:8" ht="21.75" customHeight="1">
      <c r="A158" s="3" t="s">
        <v>188</v>
      </c>
      <c r="B158" s="3" t="s">
        <v>189</v>
      </c>
      <c r="C158" s="3" t="str">
        <f>"2021022821"</f>
        <v>2021022821</v>
      </c>
      <c r="D158" s="3" t="str">
        <f t="shared" si="2"/>
        <v>28</v>
      </c>
      <c r="E158" s="3" t="str">
        <f>"21"</f>
        <v>21</v>
      </c>
      <c r="F158" s="3">
        <v>74</v>
      </c>
      <c r="G158" s="3">
        <v>2</v>
      </c>
      <c r="H158" s="3"/>
    </row>
    <row r="159" spans="1:8" ht="21.75" customHeight="1">
      <c r="A159" s="3" t="s">
        <v>192</v>
      </c>
      <c r="B159" s="3" t="s">
        <v>191</v>
      </c>
      <c r="C159" s="3" t="str">
        <f>"2021022901"</f>
        <v>2021022901</v>
      </c>
      <c r="D159" s="3" t="str">
        <f aca="true" t="shared" si="3" ref="D159:D168">"29"</f>
        <v>29</v>
      </c>
      <c r="E159" s="3" t="str">
        <f>"01"</f>
        <v>01</v>
      </c>
      <c r="F159" s="3">
        <v>75.5</v>
      </c>
      <c r="G159" s="3">
        <v>1</v>
      </c>
      <c r="H159" s="3"/>
    </row>
    <row r="160" spans="1:8" ht="21.75" customHeight="1">
      <c r="A160" s="3" t="s">
        <v>193</v>
      </c>
      <c r="B160" s="3" t="s">
        <v>191</v>
      </c>
      <c r="C160" s="3" t="str">
        <f>"2021022902"</f>
        <v>2021022902</v>
      </c>
      <c r="D160" s="3" t="str">
        <f t="shared" si="3"/>
        <v>29</v>
      </c>
      <c r="E160" s="3" t="str">
        <f>"02"</f>
        <v>02</v>
      </c>
      <c r="F160" s="3">
        <v>66</v>
      </c>
      <c r="G160" s="3">
        <v>2</v>
      </c>
      <c r="H160" s="3"/>
    </row>
    <row r="161" spans="1:8" ht="21.75" customHeight="1">
      <c r="A161" s="3" t="s">
        <v>195</v>
      </c>
      <c r="B161" s="3" t="s">
        <v>194</v>
      </c>
      <c r="C161" s="3" t="str">
        <f>"2021022908"</f>
        <v>2021022908</v>
      </c>
      <c r="D161" s="3" t="str">
        <f t="shared" si="3"/>
        <v>29</v>
      </c>
      <c r="E161" s="3" t="str">
        <f>"08"</f>
        <v>08</v>
      </c>
      <c r="F161" s="3">
        <v>60.5</v>
      </c>
      <c r="G161" s="3">
        <v>1</v>
      </c>
      <c r="H161" s="3"/>
    </row>
    <row r="162" spans="1:8" ht="21.75" customHeight="1">
      <c r="A162" s="3" t="s">
        <v>196</v>
      </c>
      <c r="B162" s="3" t="s">
        <v>194</v>
      </c>
      <c r="C162" s="3" t="str">
        <f>"2021022914"</f>
        <v>2021022914</v>
      </c>
      <c r="D162" s="3" t="str">
        <f t="shared" si="3"/>
        <v>29</v>
      </c>
      <c r="E162" s="3" t="str">
        <f>"14"</f>
        <v>14</v>
      </c>
      <c r="F162" s="3">
        <v>55</v>
      </c>
      <c r="G162" s="3">
        <v>2</v>
      </c>
      <c r="H162" s="3"/>
    </row>
    <row r="163" spans="1:8" ht="21.75" customHeight="1">
      <c r="A163" s="3" t="s">
        <v>199</v>
      </c>
      <c r="B163" s="3" t="s">
        <v>197</v>
      </c>
      <c r="C163" s="3" t="str">
        <f>"2021022921"</f>
        <v>2021022921</v>
      </c>
      <c r="D163" s="3" t="str">
        <f t="shared" si="3"/>
        <v>29</v>
      </c>
      <c r="E163" s="3" t="str">
        <f>"21"</f>
        <v>21</v>
      </c>
      <c r="F163" s="3">
        <v>93</v>
      </c>
      <c r="G163" s="3">
        <v>1</v>
      </c>
      <c r="H163" s="3"/>
    </row>
    <row r="164" spans="1:8" ht="21.75" customHeight="1">
      <c r="A164" s="3" t="s">
        <v>198</v>
      </c>
      <c r="B164" s="3" t="s">
        <v>197</v>
      </c>
      <c r="C164" s="3" t="str">
        <f>"2021022920"</f>
        <v>2021022920</v>
      </c>
      <c r="D164" s="3" t="str">
        <f t="shared" si="3"/>
        <v>29</v>
      </c>
      <c r="E164" s="3" t="str">
        <f>"20"</f>
        <v>20</v>
      </c>
      <c r="F164" s="3">
        <v>83</v>
      </c>
      <c r="G164" s="3">
        <v>2</v>
      </c>
      <c r="H164" s="3"/>
    </row>
    <row r="165" spans="1:8" ht="21.75" customHeight="1">
      <c r="A165" s="3" t="s">
        <v>202</v>
      </c>
      <c r="B165" s="3" t="s">
        <v>201</v>
      </c>
      <c r="C165" s="3" t="str">
        <f>"2021022923"</f>
        <v>2021022923</v>
      </c>
      <c r="D165" s="3" t="str">
        <f t="shared" si="3"/>
        <v>29</v>
      </c>
      <c r="E165" s="3" t="str">
        <f>"23"</f>
        <v>23</v>
      </c>
      <c r="F165" s="3">
        <v>93</v>
      </c>
      <c r="G165" s="3">
        <v>1</v>
      </c>
      <c r="H165" s="3"/>
    </row>
    <row r="166" spans="1:8" ht="21.75" customHeight="1">
      <c r="A166" s="3" t="s">
        <v>200</v>
      </c>
      <c r="B166" s="3" t="s">
        <v>201</v>
      </c>
      <c r="C166" s="3" t="str">
        <f>"2021022922"</f>
        <v>2021022922</v>
      </c>
      <c r="D166" s="3" t="str">
        <f t="shared" si="3"/>
        <v>29</v>
      </c>
      <c r="E166" s="3" t="str">
        <f>"22"</f>
        <v>22</v>
      </c>
      <c r="F166" s="3">
        <v>88</v>
      </c>
      <c r="G166" s="3">
        <v>2</v>
      </c>
      <c r="H166" s="3"/>
    </row>
    <row r="167" spans="1:8" ht="21.75" customHeight="1">
      <c r="A167" s="3" t="s">
        <v>204</v>
      </c>
      <c r="B167" s="7" t="s">
        <v>203</v>
      </c>
      <c r="C167" s="3" t="str">
        <f>"2021022926"</f>
        <v>2021022926</v>
      </c>
      <c r="D167" s="3" t="str">
        <f t="shared" si="3"/>
        <v>29</v>
      </c>
      <c r="E167" s="3" t="str">
        <f>"26"</f>
        <v>26</v>
      </c>
      <c r="F167" s="3">
        <v>65</v>
      </c>
      <c r="G167" s="3">
        <v>1</v>
      </c>
      <c r="H167" s="3"/>
    </row>
    <row r="168" spans="1:8" ht="21.75" customHeight="1">
      <c r="A168" s="3" t="s">
        <v>205</v>
      </c>
      <c r="B168" s="7" t="s">
        <v>203</v>
      </c>
      <c r="C168" s="3" t="str">
        <f>"2021022928"</f>
        <v>2021022928</v>
      </c>
      <c r="D168" s="3" t="str">
        <f t="shared" si="3"/>
        <v>29</v>
      </c>
      <c r="E168" s="3" t="str">
        <f>"28"</f>
        <v>28</v>
      </c>
      <c r="F168" s="3">
        <v>64</v>
      </c>
      <c r="G168" s="3">
        <v>2</v>
      </c>
      <c r="H168" s="3"/>
    </row>
    <row r="169" spans="1:8" ht="21.75" customHeight="1">
      <c r="A169" s="3" t="s">
        <v>208</v>
      </c>
      <c r="B169" s="3" t="s">
        <v>206</v>
      </c>
      <c r="C169" s="3" t="str">
        <f>"2021023007"</f>
        <v>2021023007</v>
      </c>
      <c r="D169" s="3" t="str">
        <f>"30"</f>
        <v>30</v>
      </c>
      <c r="E169" s="3" t="str">
        <f>"07"</f>
        <v>07</v>
      </c>
      <c r="F169" s="3">
        <v>78</v>
      </c>
      <c r="G169" s="3">
        <v>1</v>
      </c>
      <c r="H169" s="3"/>
    </row>
    <row r="170" spans="1:8" ht="21.75" customHeight="1">
      <c r="A170" s="3" t="s">
        <v>207</v>
      </c>
      <c r="B170" s="3" t="s">
        <v>206</v>
      </c>
      <c r="C170" s="3" t="str">
        <f>"2021023002"</f>
        <v>2021023002</v>
      </c>
      <c r="D170" s="3" t="str">
        <f>"30"</f>
        <v>30</v>
      </c>
      <c r="E170" s="3" t="str">
        <f>"02"</f>
        <v>02</v>
      </c>
      <c r="F170" s="3">
        <v>77</v>
      </c>
      <c r="G170" s="3">
        <v>2</v>
      </c>
      <c r="H170" s="3"/>
    </row>
    <row r="171" spans="1:8" ht="21.75" customHeight="1">
      <c r="A171" s="3" t="s">
        <v>211</v>
      </c>
      <c r="B171" s="3" t="s">
        <v>209</v>
      </c>
      <c r="C171" s="3" t="str">
        <f>"2021023018"</f>
        <v>2021023018</v>
      </c>
      <c r="D171" s="3" t="str">
        <f>"30"</f>
        <v>30</v>
      </c>
      <c r="E171" s="3" t="str">
        <f>"18"</f>
        <v>18</v>
      </c>
      <c r="F171" s="3">
        <v>83</v>
      </c>
      <c r="G171" s="3">
        <v>1</v>
      </c>
      <c r="H171" s="3"/>
    </row>
    <row r="172" spans="1:8" ht="21.75" customHeight="1">
      <c r="A172" s="3" t="s">
        <v>210</v>
      </c>
      <c r="B172" s="3" t="s">
        <v>209</v>
      </c>
      <c r="C172" s="3" t="str">
        <f>"2021023016"</f>
        <v>2021023016</v>
      </c>
      <c r="D172" s="3" t="str">
        <f>"30"</f>
        <v>30</v>
      </c>
      <c r="E172" s="3" t="str">
        <f>"16"</f>
        <v>16</v>
      </c>
      <c r="F172" s="3">
        <v>78</v>
      </c>
      <c r="G172" s="3">
        <v>2</v>
      </c>
      <c r="H172" s="3"/>
    </row>
    <row r="173" spans="1:8" ht="21.75" customHeight="1">
      <c r="A173" s="3" t="s">
        <v>213</v>
      </c>
      <c r="B173" s="3" t="s">
        <v>212</v>
      </c>
      <c r="C173" s="3" t="str">
        <f>"2021023111"</f>
        <v>2021023111</v>
      </c>
      <c r="D173" s="3" t="str">
        <f>"31"</f>
        <v>31</v>
      </c>
      <c r="E173" s="3" t="str">
        <f>"11"</f>
        <v>11</v>
      </c>
      <c r="F173" s="3">
        <v>71</v>
      </c>
      <c r="G173" s="3">
        <v>1</v>
      </c>
      <c r="H173" s="3"/>
    </row>
    <row r="174" spans="1:8" ht="21.75" customHeight="1">
      <c r="A174" s="3" t="s">
        <v>214</v>
      </c>
      <c r="B174" s="3" t="s">
        <v>212</v>
      </c>
      <c r="C174" s="3" t="str">
        <f>"2021023114"</f>
        <v>2021023114</v>
      </c>
      <c r="D174" s="3" t="str">
        <f>"31"</f>
        <v>31</v>
      </c>
      <c r="E174" s="3" t="str">
        <f>"14"</f>
        <v>14</v>
      </c>
      <c r="F174" s="3">
        <v>64.5</v>
      </c>
      <c r="G174" s="3">
        <v>2</v>
      </c>
      <c r="H174" s="3"/>
    </row>
    <row r="175" spans="1:8" ht="21.75" customHeight="1">
      <c r="A175" s="3" t="s">
        <v>216</v>
      </c>
      <c r="B175" s="3" t="s">
        <v>215</v>
      </c>
      <c r="C175" s="3" t="str">
        <f>"2021023121"</f>
        <v>2021023121</v>
      </c>
      <c r="D175" s="3" t="str">
        <f>"31"</f>
        <v>31</v>
      </c>
      <c r="E175" s="3" t="str">
        <f>"21"</f>
        <v>21</v>
      </c>
      <c r="F175" s="3">
        <v>67.5</v>
      </c>
      <c r="G175" s="3">
        <v>1</v>
      </c>
      <c r="H175" s="3"/>
    </row>
    <row r="176" spans="1:8" ht="21.75" customHeight="1">
      <c r="A176" s="3" t="s">
        <v>217</v>
      </c>
      <c r="B176" s="3" t="s">
        <v>215</v>
      </c>
      <c r="C176" s="3" t="str">
        <f>"2021023125"</f>
        <v>2021023125</v>
      </c>
      <c r="D176" s="3" t="str">
        <f>"31"</f>
        <v>31</v>
      </c>
      <c r="E176" s="3" t="str">
        <f>"25"</f>
        <v>25</v>
      </c>
      <c r="F176" s="3">
        <v>67.5</v>
      </c>
      <c r="G176" s="3">
        <v>1</v>
      </c>
      <c r="H176" s="3"/>
    </row>
    <row r="177" spans="1:8" ht="21.75" customHeight="1">
      <c r="A177" s="3" t="s">
        <v>219</v>
      </c>
      <c r="B177" s="8" t="s">
        <v>218</v>
      </c>
      <c r="C177" s="3" t="str">
        <f>"2021023211"</f>
        <v>2021023211</v>
      </c>
      <c r="D177" s="3" t="str">
        <f>"32"</f>
        <v>32</v>
      </c>
      <c r="E177" s="3" t="str">
        <f>"11"</f>
        <v>11</v>
      </c>
      <c r="F177" s="3">
        <v>71.5</v>
      </c>
      <c r="G177" s="3">
        <v>1</v>
      </c>
      <c r="H177" s="3"/>
    </row>
    <row r="178" spans="1:8" ht="21.75" customHeight="1">
      <c r="A178" s="3" t="s">
        <v>221</v>
      </c>
      <c r="B178" s="8" t="s">
        <v>220</v>
      </c>
      <c r="C178" s="3" t="str">
        <f>"2021023214"</f>
        <v>2021023214</v>
      </c>
      <c r="D178" s="3" t="str">
        <f>"32"</f>
        <v>32</v>
      </c>
      <c r="E178" s="3" t="str">
        <f>"14"</f>
        <v>14</v>
      </c>
      <c r="F178" s="3">
        <v>77.5</v>
      </c>
      <c r="G178" s="3">
        <v>1</v>
      </c>
      <c r="H178" s="3"/>
    </row>
    <row r="179" spans="1:8" ht="21.75" customHeight="1">
      <c r="A179" s="3" t="s">
        <v>47</v>
      </c>
      <c r="B179" s="8" t="s">
        <v>220</v>
      </c>
      <c r="C179" s="3" t="str">
        <f>"2021023213"</f>
        <v>2021023213</v>
      </c>
      <c r="D179" s="3" t="str">
        <f>"32"</f>
        <v>32</v>
      </c>
      <c r="E179" s="3" t="str">
        <f>"13"</f>
        <v>13</v>
      </c>
      <c r="F179" s="3">
        <v>72</v>
      </c>
      <c r="G179" s="3">
        <v>2</v>
      </c>
      <c r="H179" s="3"/>
    </row>
    <row r="180" spans="1:8" ht="21.75" customHeight="1">
      <c r="A180" s="3" t="s">
        <v>223</v>
      </c>
      <c r="B180" s="3" t="s">
        <v>222</v>
      </c>
      <c r="C180" s="3" t="str">
        <f>"2021023316"</f>
        <v>2021023316</v>
      </c>
      <c r="D180" s="3" t="str">
        <f>"33"</f>
        <v>33</v>
      </c>
      <c r="E180" s="3" t="str">
        <f>"16"</f>
        <v>16</v>
      </c>
      <c r="F180" s="3">
        <v>88</v>
      </c>
      <c r="G180" s="3">
        <v>1</v>
      </c>
      <c r="H180" s="3"/>
    </row>
    <row r="181" spans="1:8" ht="21.75" customHeight="1">
      <c r="A181" s="3" t="s">
        <v>21</v>
      </c>
      <c r="B181" s="3" t="s">
        <v>222</v>
      </c>
      <c r="C181" s="3" t="str">
        <f>"2021023329"</f>
        <v>2021023329</v>
      </c>
      <c r="D181" s="3" t="str">
        <f>"33"</f>
        <v>33</v>
      </c>
      <c r="E181" s="3" t="str">
        <f>"29"</f>
        <v>29</v>
      </c>
      <c r="F181" s="3">
        <v>78</v>
      </c>
      <c r="G181" s="3">
        <v>2</v>
      </c>
      <c r="H181" s="3"/>
    </row>
    <row r="182" spans="1:8" ht="21.75" customHeight="1">
      <c r="A182" s="3" t="s">
        <v>226</v>
      </c>
      <c r="B182" s="3" t="s">
        <v>224</v>
      </c>
      <c r="C182" s="3" t="str">
        <f>"2021023516"</f>
        <v>2021023516</v>
      </c>
      <c r="D182" s="3" t="str">
        <f>"35"</f>
        <v>35</v>
      </c>
      <c r="E182" s="3" t="str">
        <f>"16"</f>
        <v>16</v>
      </c>
      <c r="F182" s="3">
        <v>79</v>
      </c>
      <c r="G182" s="3">
        <v>1</v>
      </c>
      <c r="H182" s="3"/>
    </row>
    <row r="183" spans="1:8" ht="21.75" customHeight="1">
      <c r="A183" s="3" t="s">
        <v>225</v>
      </c>
      <c r="B183" s="3" t="s">
        <v>224</v>
      </c>
      <c r="C183" s="3" t="str">
        <f>"2021023428"</f>
        <v>2021023428</v>
      </c>
      <c r="D183" s="3" t="str">
        <f>"34"</f>
        <v>34</v>
      </c>
      <c r="E183" s="3" t="str">
        <f>"28"</f>
        <v>28</v>
      </c>
      <c r="F183" s="3">
        <v>78</v>
      </c>
      <c r="G183" s="3">
        <v>2</v>
      </c>
      <c r="H183" s="3"/>
    </row>
    <row r="184" spans="1:8" ht="21.75" customHeight="1">
      <c r="A184" s="3" t="s">
        <v>228</v>
      </c>
      <c r="B184" s="3" t="s">
        <v>227</v>
      </c>
      <c r="C184" s="3" t="str">
        <f>"2021023604"</f>
        <v>2021023604</v>
      </c>
      <c r="D184" s="3" t="str">
        <f aca="true" t="shared" si="4" ref="D184:D190">"36"</f>
        <v>36</v>
      </c>
      <c r="E184" s="3" t="str">
        <f>"04"</f>
        <v>04</v>
      </c>
      <c r="F184" s="3">
        <v>74.5</v>
      </c>
      <c r="G184" s="3">
        <v>1</v>
      </c>
      <c r="H184" s="3"/>
    </row>
    <row r="185" spans="1:8" ht="21.75" customHeight="1">
      <c r="A185" s="3" t="s">
        <v>229</v>
      </c>
      <c r="B185" s="3" t="s">
        <v>230</v>
      </c>
      <c r="C185" s="3" t="str">
        <f>"2021023613"</f>
        <v>2021023613</v>
      </c>
      <c r="D185" s="3" t="str">
        <f t="shared" si="4"/>
        <v>36</v>
      </c>
      <c r="E185" s="3" t="str">
        <f>"13"</f>
        <v>13</v>
      </c>
      <c r="F185" s="3">
        <v>74.5</v>
      </c>
      <c r="G185" s="3">
        <v>1</v>
      </c>
      <c r="H185" s="3"/>
    </row>
    <row r="186" spans="1:8" ht="21.75" customHeight="1">
      <c r="A186" s="3" t="s">
        <v>231</v>
      </c>
      <c r="B186" s="3" t="s">
        <v>230</v>
      </c>
      <c r="C186" s="3" t="str">
        <f>"2021023614"</f>
        <v>2021023614</v>
      </c>
      <c r="D186" s="3" t="str">
        <f t="shared" si="4"/>
        <v>36</v>
      </c>
      <c r="E186" s="3" t="str">
        <f>"14"</f>
        <v>14</v>
      </c>
      <c r="F186" s="3">
        <v>66.5</v>
      </c>
      <c r="G186" s="3">
        <v>2</v>
      </c>
      <c r="H186" s="3"/>
    </row>
    <row r="187" spans="1:8" ht="21.75" customHeight="1">
      <c r="A187" s="3" t="s">
        <v>233</v>
      </c>
      <c r="B187" s="3" t="s">
        <v>232</v>
      </c>
      <c r="C187" s="3" t="str">
        <f>"2021023616"</f>
        <v>2021023616</v>
      </c>
      <c r="D187" s="3" t="str">
        <f t="shared" si="4"/>
        <v>36</v>
      </c>
      <c r="E187" s="3" t="str">
        <f>"16"</f>
        <v>16</v>
      </c>
      <c r="F187" s="3">
        <v>73</v>
      </c>
      <c r="G187" s="3">
        <v>1</v>
      </c>
      <c r="H187" s="3"/>
    </row>
    <row r="188" spans="1:8" ht="21.75" customHeight="1">
      <c r="A188" s="3" t="s">
        <v>235</v>
      </c>
      <c r="B188" s="3" t="s">
        <v>234</v>
      </c>
      <c r="C188" s="3" t="str">
        <f>"2021023620"</f>
        <v>2021023620</v>
      </c>
      <c r="D188" s="3" t="str">
        <f t="shared" si="4"/>
        <v>36</v>
      </c>
      <c r="E188" s="3" t="str">
        <f>"20"</f>
        <v>20</v>
      </c>
      <c r="F188" s="3">
        <v>81</v>
      </c>
      <c r="G188" s="3">
        <v>1</v>
      </c>
      <c r="H188" s="3"/>
    </row>
    <row r="189" spans="1:8" ht="21.75" customHeight="1">
      <c r="A189" s="3" t="s">
        <v>236</v>
      </c>
      <c r="B189" s="3" t="s">
        <v>237</v>
      </c>
      <c r="C189" s="3" t="str">
        <f>"2021023621"</f>
        <v>2021023621</v>
      </c>
      <c r="D189" s="3" t="str">
        <f t="shared" si="4"/>
        <v>36</v>
      </c>
      <c r="E189" s="3" t="str">
        <f>"21"</f>
        <v>21</v>
      </c>
      <c r="F189" s="3">
        <v>61</v>
      </c>
      <c r="G189" s="3">
        <v>1</v>
      </c>
      <c r="H189" s="3"/>
    </row>
    <row r="190" spans="1:8" ht="21.75" customHeight="1">
      <c r="A190" s="3" t="s">
        <v>239</v>
      </c>
      <c r="B190" s="3" t="s">
        <v>238</v>
      </c>
      <c r="C190" s="3" t="str">
        <f>"2021023624"</f>
        <v>2021023624</v>
      </c>
      <c r="D190" s="3" t="str">
        <f t="shared" si="4"/>
        <v>36</v>
      </c>
      <c r="E190" s="3" t="str">
        <f>"24"</f>
        <v>24</v>
      </c>
      <c r="F190" s="3">
        <v>76</v>
      </c>
      <c r="G190" s="3">
        <v>1</v>
      </c>
      <c r="H190" s="3"/>
    </row>
  </sheetData>
  <sheetProtection/>
  <mergeCells count="1">
    <mergeCell ref="A1:H1"/>
  </mergeCells>
  <printOptions horizontalCentered="1"/>
  <pageMargins left="0.1968503937007874" right="0.11811023622047245" top="0.15748031496062992" bottom="0.15748031496062992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2021-09-05T10:26:37Z</cp:lastPrinted>
  <dcterms:created xsi:type="dcterms:W3CDTF">2021-08-22T13:45:17Z</dcterms:created>
  <dcterms:modified xsi:type="dcterms:W3CDTF">2021-09-05T15:46:24Z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9F3DC410DDF84C1B85A6AC65B2D1890A</vt:lpwstr>
  </property>
  <property fmtid="{D5CDD505-2E9C-101B-9397-08002B2CF9AE}" pid="3" name="KSOProductBuildVer">
    <vt:lpwstr>2052-11.1.0.10578</vt:lpwstr>
  </property>
</Properties>
</file>