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进入面试人员名单" sheetId="1" r:id="rId1"/>
  </sheets>
  <externalReferences>
    <externalReference r:id="rId2"/>
  </externalReferences>
  <definedNames>
    <definedName name="_xlnm._FilterDatabase" localSheetId="0" hidden="1">进入面试人员名单!#REF!</definedName>
  </definedNames>
  <calcPr calcId="144525"/>
</workbook>
</file>

<file path=xl/sharedStrings.xml><?xml version="1.0" encoding="utf-8"?>
<sst xmlns="http://schemas.openxmlformats.org/spreadsheetml/2006/main" count="1223" uniqueCount="669">
  <si>
    <t>2021年南阳市公开招聘 “聘用制”工作人员进入面试人员名单--高新区</t>
  </si>
  <si>
    <t>报考岗位</t>
  </si>
  <si>
    <t>姓名</t>
  </si>
  <si>
    <t>准考证号</t>
  </si>
  <si>
    <t>备注</t>
  </si>
  <si>
    <t>3001-语文教师(南阳市第三完全学校小学教师)</t>
  </si>
  <si>
    <t>姚俊清</t>
  </si>
  <si>
    <t>李晓一</t>
  </si>
  <si>
    <t>何依飞</t>
  </si>
  <si>
    <t>刘欢</t>
  </si>
  <si>
    <t>郑游</t>
  </si>
  <si>
    <t>袁一笑</t>
  </si>
  <si>
    <t>黄梦醒</t>
  </si>
  <si>
    <t>崔佳</t>
  </si>
  <si>
    <t>李非</t>
  </si>
  <si>
    <t>吴琳琳</t>
  </si>
  <si>
    <t>魏巍</t>
  </si>
  <si>
    <t>夏晓露</t>
  </si>
  <si>
    <t>张阳阳</t>
  </si>
  <si>
    <t>刘瑜琳</t>
  </si>
  <si>
    <t>候婷</t>
  </si>
  <si>
    <t>王耿</t>
  </si>
  <si>
    <t>刘媛媛</t>
  </si>
  <si>
    <t>文荣</t>
  </si>
  <si>
    <t>王雪娇</t>
  </si>
  <si>
    <t>胡纳</t>
  </si>
  <si>
    <t>尚梦垚</t>
  </si>
  <si>
    <t>余永娟</t>
  </si>
  <si>
    <t>韩曼</t>
  </si>
  <si>
    <t>程阳</t>
  </si>
  <si>
    <t>范季春</t>
  </si>
  <si>
    <t>黄祯</t>
  </si>
  <si>
    <t>聂黎尧</t>
  </si>
  <si>
    <t>王欣</t>
  </si>
  <si>
    <t>赵淑君</t>
  </si>
  <si>
    <t>段晓丽</t>
  </si>
  <si>
    <t>3002-语文教师(南阳市第三完全学校小学教师)</t>
  </si>
  <si>
    <t>任保正</t>
  </si>
  <si>
    <t>何流</t>
  </si>
  <si>
    <t>尚钟萌</t>
  </si>
  <si>
    <t>刘静含</t>
  </si>
  <si>
    <t>王钰雯</t>
  </si>
  <si>
    <t>乔春晓</t>
  </si>
  <si>
    <t>刘帅杉</t>
  </si>
  <si>
    <t>柴交乐</t>
  </si>
  <si>
    <t>徐青柳</t>
  </si>
  <si>
    <t>周妍君</t>
  </si>
  <si>
    <t>郑兰玉</t>
  </si>
  <si>
    <t>王媛媛</t>
  </si>
  <si>
    <t>3003-数学教师(南阳市第三完全学校小学教师)</t>
  </si>
  <si>
    <t>张文婷</t>
  </si>
  <si>
    <t>赵雅楠</t>
  </si>
  <si>
    <t>王栋</t>
  </si>
  <si>
    <t>张婉玉</t>
  </si>
  <si>
    <t>冯明粲</t>
  </si>
  <si>
    <t>刘桢</t>
  </si>
  <si>
    <t>袁航</t>
  </si>
  <si>
    <t>程琪玉</t>
  </si>
  <si>
    <t>袁运迪</t>
  </si>
  <si>
    <t>范传雪</t>
  </si>
  <si>
    <t>韩婷</t>
  </si>
  <si>
    <t>孙洁兵</t>
  </si>
  <si>
    <t>马云飞</t>
  </si>
  <si>
    <t>代文雯</t>
  </si>
  <si>
    <t>孟凡桢</t>
  </si>
  <si>
    <t>李丹阳</t>
  </si>
  <si>
    <t>周洋</t>
  </si>
  <si>
    <t>张振宇</t>
  </si>
  <si>
    <t>刘梦南</t>
  </si>
  <si>
    <t>吴廷婷</t>
  </si>
  <si>
    <t>李志斌</t>
  </si>
  <si>
    <t>李盼</t>
  </si>
  <si>
    <t>王一涵</t>
  </si>
  <si>
    <t>程红燕</t>
  </si>
  <si>
    <t>王晓芳</t>
  </si>
  <si>
    <t>詹盼盼</t>
  </si>
  <si>
    <t>吴青青</t>
  </si>
  <si>
    <t>程怀璐</t>
  </si>
  <si>
    <t>王耐寒</t>
  </si>
  <si>
    <t>宋夏怡</t>
  </si>
  <si>
    <t>孙丽</t>
  </si>
  <si>
    <t>李东月</t>
  </si>
  <si>
    <t>姚力元</t>
  </si>
  <si>
    <t>褚思宇</t>
  </si>
  <si>
    <t>朱永辉</t>
  </si>
  <si>
    <t>徐昕</t>
  </si>
  <si>
    <t>石习</t>
  </si>
  <si>
    <t>王祎祎</t>
  </si>
  <si>
    <t>秦菡</t>
  </si>
  <si>
    <t>周蓓</t>
  </si>
  <si>
    <t>陈玉飞</t>
  </si>
  <si>
    <t>徐苗苗</t>
  </si>
  <si>
    <t>陈阳</t>
  </si>
  <si>
    <t>3004-体育教师(南阳市第三完全学校小学教师)</t>
  </si>
  <si>
    <t>李艺婉</t>
  </si>
  <si>
    <t>胡守蕊</t>
  </si>
  <si>
    <t>王瑶</t>
  </si>
  <si>
    <t>王家豪</t>
  </si>
  <si>
    <t>杨熹微</t>
  </si>
  <si>
    <t>赵安娜</t>
  </si>
  <si>
    <t>李蔓</t>
  </si>
  <si>
    <t>毛萍</t>
  </si>
  <si>
    <t>阮玉卿</t>
  </si>
  <si>
    <t>3005-音乐教师(南阳市第三完全学校小学教师)</t>
  </si>
  <si>
    <t>宋丽媛</t>
  </si>
  <si>
    <t>杨柳</t>
  </si>
  <si>
    <t>程城</t>
  </si>
  <si>
    <t>岳颖聪</t>
  </si>
  <si>
    <t>张若楠</t>
  </si>
  <si>
    <t>汪梦茹</t>
  </si>
  <si>
    <t>刘佩玉</t>
  </si>
  <si>
    <t>3006-美术教师(南阳市第三完全学校小学教师)</t>
  </si>
  <si>
    <t>田兰</t>
  </si>
  <si>
    <t>白蕊</t>
  </si>
  <si>
    <t>卢潇</t>
  </si>
  <si>
    <t>高淑</t>
  </si>
  <si>
    <t>李雅钦</t>
  </si>
  <si>
    <t>马维军</t>
  </si>
  <si>
    <t>徐燕香</t>
  </si>
  <si>
    <t>叶晓航</t>
  </si>
  <si>
    <t>3007-信息技术教师(南阳市第三完全学校小学教师)</t>
  </si>
  <si>
    <t>陈静</t>
  </si>
  <si>
    <t>李月</t>
  </si>
  <si>
    <t>3008-语文教师(南阳市第三完全学校初中教师)</t>
  </si>
  <si>
    <t>郭彩</t>
  </si>
  <si>
    <t>贺志瑞</t>
  </si>
  <si>
    <t>夏拉拉</t>
  </si>
  <si>
    <t>王蕊</t>
  </si>
  <si>
    <t>卢文郁</t>
  </si>
  <si>
    <t>张凤丽</t>
  </si>
  <si>
    <t>赵冉</t>
  </si>
  <si>
    <t>陈梦歌</t>
  </si>
  <si>
    <t>李佼阳</t>
  </si>
  <si>
    <t>胡杨</t>
  </si>
  <si>
    <t>王紫阳</t>
  </si>
  <si>
    <t>韩迪</t>
  </si>
  <si>
    <t>周丹丹</t>
  </si>
  <si>
    <t>韩香粉</t>
  </si>
  <si>
    <t>高莹娜</t>
  </si>
  <si>
    <t>王晓文</t>
  </si>
  <si>
    <t>刘涵</t>
  </si>
  <si>
    <t>常萌</t>
  </si>
  <si>
    <t>唐银宛</t>
  </si>
  <si>
    <t>张彩华</t>
  </si>
  <si>
    <t>贾道贤</t>
  </si>
  <si>
    <t>梁婷</t>
  </si>
  <si>
    <t>赵鑫</t>
  </si>
  <si>
    <t>刘璐</t>
  </si>
  <si>
    <t>崔冰冰</t>
  </si>
  <si>
    <t>苏振琼</t>
  </si>
  <si>
    <t>杨果</t>
  </si>
  <si>
    <t>王孟珂</t>
  </si>
  <si>
    <t>刘佳朋</t>
  </si>
  <si>
    <t>罗盼盼</t>
  </si>
  <si>
    <t>张双</t>
  </si>
  <si>
    <t>贾象洋</t>
  </si>
  <si>
    <t>詹璋晓</t>
  </si>
  <si>
    <t>王丰</t>
  </si>
  <si>
    <t>李艳鲜</t>
  </si>
  <si>
    <t>李伶俐</t>
  </si>
  <si>
    <t>3009-数学教师(南阳市第三完全学校初中教师)</t>
  </si>
  <si>
    <t>高聪聪</t>
  </si>
  <si>
    <t>赵霄霄</t>
  </si>
  <si>
    <t>张烨</t>
  </si>
  <si>
    <t>周婷</t>
  </si>
  <si>
    <t>刘婷</t>
  </si>
  <si>
    <t>黄冰</t>
  </si>
  <si>
    <t>袁承鹏</t>
  </si>
  <si>
    <t>许悦</t>
  </si>
  <si>
    <t>史雨</t>
  </si>
  <si>
    <t>关璐</t>
  </si>
  <si>
    <t>王梦</t>
  </si>
  <si>
    <t>党典典</t>
  </si>
  <si>
    <t>王紫微</t>
  </si>
  <si>
    <t>王玉翠</t>
  </si>
  <si>
    <t>赵玉莹</t>
  </si>
  <si>
    <t>杨晓</t>
  </si>
  <si>
    <t>付丹丹</t>
  </si>
  <si>
    <t>朱自娇</t>
  </si>
  <si>
    <t>马宏阳</t>
  </si>
  <si>
    <t>陈永前</t>
  </si>
  <si>
    <t>付毅</t>
  </si>
  <si>
    <t>范轲</t>
  </si>
  <si>
    <t>朱泽辉</t>
  </si>
  <si>
    <t>吕进</t>
  </si>
  <si>
    <t>付秋敏</t>
  </si>
  <si>
    <t>赵向宇</t>
  </si>
  <si>
    <t>韩意</t>
  </si>
  <si>
    <t>李露露</t>
  </si>
  <si>
    <t>赵梦迪</t>
  </si>
  <si>
    <t>王晓</t>
  </si>
  <si>
    <t>李金凡</t>
  </si>
  <si>
    <t>张亭亭</t>
  </si>
  <si>
    <t>肖俊梓</t>
  </si>
  <si>
    <t>陈鑫</t>
  </si>
  <si>
    <t>周萌萌</t>
  </si>
  <si>
    <t>王淼</t>
  </si>
  <si>
    <t>郭梦园</t>
  </si>
  <si>
    <t>张露</t>
  </si>
  <si>
    <t>张迪</t>
  </si>
  <si>
    <t>王璐瑶</t>
  </si>
  <si>
    <t>赵冬冬</t>
  </si>
  <si>
    <t>王静</t>
  </si>
  <si>
    <t>杨姣</t>
  </si>
  <si>
    <t>范东升</t>
  </si>
  <si>
    <t>华贺英</t>
  </si>
  <si>
    <t>3010-英语教师(南阳市第三完全学校初中教师)</t>
  </si>
  <si>
    <t>王一帆</t>
  </si>
  <si>
    <t>冀蕾</t>
  </si>
  <si>
    <t>王渤文</t>
  </si>
  <si>
    <t>汤民航</t>
  </si>
  <si>
    <t>周园</t>
  </si>
  <si>
    <t>刘丹</t>
  </si>
  <si>
    <t>李静</t>
  </si>
  <si>
    <t>张璐璐</t>
  </si>
  <si>
    <t>赵艺芳</t>
  </si>
  <si>
    <t>丁英涵</t>
  </si>
  <si>
    <t>赵林梦</t>
  </si>
  <si>
    <t>全童</t>
  </si>
  <si>
    <t>刘子璇</t>
  </si>
  <si>
    <t>朱嘉欣</t>
  </si>
  <si>
    <t>史振璞</t>
  </si>
  <si>
    <t>杨晨</t>
  </si>
  <si>
    <t>陈晓露</t>
  </si>
  <si>
    <t>3011-物理教师(南阳市第三完全学校初中教师)</t>
  </si>
  <si>
    <t>杨晓楠</t>
  </si>
  <si>
    <t>郑涵方</t>
  </si>
  <si>
    <t>王果</t>
  </si>
  <si>
    <t>3012-化学教师(南阳市第三完全学校初中教师)</t>
  </si>
  <si>
    <t>张金金</t>
  </si>
  <si>
    <t>刘士浩</t>
  </si>
  <si>
    <t>王荣</t>
  </si>
  <si>
    <t>陶含笑</t>
  </si>
  <si>
    <t>史西浩</t>
  </si>
  <si>
    <t>皇甫全娟</t>
  </si>
  <si>
    <t>李甜</t>
  </si>
  <si>
    <t>于雯</t>
  </si>
  <si>
    <t>张岩</t>
  </si>
  <si>
    <t>3013-生物教师(南阳市第三完全学校初中教师)</t>
  </si>
  <si>
    <t>崔彦丘</t>
  </si>
  <si>
    <t>侯闪</t>
  </si>
  <si>
    <t>3014-思想品德教师(南阳市第三完全学校初中教师)</t>
  </si>
  <si>
    <t>孟真真</t>
  </si>
  <si>
    <t>周娆</t>
  </si>
  <si>
    <t>王娟</t>
  </si>
  <si>
    <t>尹一帆</t>
  </si>
  <si>
    <t>周义梦</t>
  </si>
  <si>
    <t>华冰</t>
  </si>
  <si>
    <t>吴爽</t>
  </si>
  <si>
    <t>朱明珠</t>
  </si>
  <si>
    <t>付双</t>
  </si>
  <si>
    <t>董春萌</t>
  </si>
  <si>
    <t>杨曼</t>
  </si>
  <si>
    <t>张士博</t>
  </si>
  <si>
    <t>刘倩倩</t>
  </si>
  <si>
    <t>李雪洋</t>
  </si>
  <si>
    <t>林肖</t>
  </si>
  <si>
    <t>王旭</t>
  </si>
  <si>
    <t>王静伟</t>
  </si>
  <si>
    <t>刘新媛</t>
  </si>
  <si>
    <t>3015-历史教师(南阳市第三完全学校初中教师)</t>
  </si>
  <si>
    <t>熊明胜</t>
  </si>
  <si>
    <t>王雪霏</t>
  </si>
  <si>
    <t>孙永丽</t>
  </si>
  <si>
    <t>李婧阳</t>
  </si>
  <si>
    <t>张春霞</t>
  </si>
  <si>
    <t>张博</t>
  </si>
  <si>
    <t>朱侠柯</t>
  </si>
  <si>
    <t>刘鹏</t>
  </si>
  <si>
    <t>王亚蕊</t>
  </si>
  <si>
    <t>张倩倩</t>
  </si>
  <si>
    <t>侯甜甜</t>
  </si>
  <si>
    <t>王山虎</t>
  </si>
  <si>
    <t>杨扬</t>
  </si>
  <si>
    <t>李思沅</t>
  </si>
  <si>
    <t>王婷婷</t>
  </si>
  <si>
    <t>3016-地理教师(南阳市第三完全学校初中教师)</t>
  </si>
  <si>
    <t>李跃华</t>
  </si>
  <si>
    <t>杨蕊</t>
  </si>
  <si>
    <t>冯新迪</t>
  </si>
  <si>
    <t>3017-体育教师(南阳市第三完全学校初中教师)</t>
  </si>
  <si>
    <t>张东鑫</t>
  </si>
  <si>
    <t>王双云</t>
  </si>
  <si>
    <t>王鹤</t>
  </si>
  <si>
    <t>李娜</t>
  </si>
  <si>
    <t>刘果</t>
  </si>
  <si>
    <t>郭英建</t>
  </si>
  <si>
    <t>赵晨博</t>
  </si>
  <si>
    <t>刘卫星</t>
  </si>
  <si>
    <t>程灿</t>
  </si>
  <si>
    <t>潘建元</t>
  </si>
  <si>
    <t>黄岩</t>
  </si>
  <si>
    <t>郭梅婷</t>
  </si>
  <si>
    <t>3018-美术教师(南阳市第三完全学校初中教师)</t>
  </si>
  <si>
    <t>张益豪</t>
  </si>
  <si>
    <t>靳新月</t>
  </si>
  <si>
    <t>杨记叶</t>
  </si>
  <si>
    <t>辛晴</t>
  </si>
  <si>
    <t>刘文娜</t>
  </si>
  <si>
    <t>鲍梦蕾</t>
  </si>
  <si>
    <t>3019-音乐教师(南阳市第三完全学校初中教师)</t>
  </si>
  <si>
    <t>王若霖</t>
  </si>
  <si>
    <t>李亚楠</t>
  </si>
  <si>
    <t>曹双婷</t>
  </si>
  <si>
    <t>3020-心理学教师(南阳市第三完全学校初中教师)</t>
  </si>
  <si>
    <t>李小峰</t>
  </si>
  <si>
    <t>李冉</t>
  </si>
  <si>
    <t>韩明珂</t>
  </si>
  <si>
    <t>3021-幼儿教师(南阳市第十一完全学校（幼儿园）)</t>
  </si>
  <si>
    <t>李玲瑜</t>
  </si>
  <si>
    <t>何玉蕾</t>
  </si>
  <si>
    <t>张渝</t>
  </si>
  <si>
    <t>张方方</t>
  </si>
  <si>
    <t>黄征</t>
  </si>
  <si>
    <t>刘凤蔚</t>
  </si>
  <si>
    <t>尚园园</t>
  </si>
  <si>
    <t>生俐</t>
  </si>
  <si>
    <t>张涵</t>
  </si>
  <si>
    <t>马金</t>
  </si>
  <si>
    <t>张婷</t>
  </si>
  <si>
    <t>徐靓佳</t>
  </si>
  <si>
    <t>李雪</t>
  </si>
  <si>
    <t>郑雪丽</t>
  </si>
  <si>
    <t>柳裕琬</t>
  </si>
  <si>
    <t>3022-语文教师(南阳市第十一完全学校（小学部）)</t>
  </si>
  <si>
    <t>洪荣</t>
  </si>
  <si>
    <t>赵艳芳</t>
  </si>
  <si>
    <t>刘明星</t>
  </si>
  <si>
    <t>王晓晨</t>
  </si>
  <si>
    <t>孟喆</t>
  </si>
  <si>
    <t>许梅</t>
  </si>
  <si>
    <t>黄佳</t>
  </si>
  <si>
    <t>丁阳</t>
  </si>
  <si>
    <t>李柳茹</t>
  </si>
  <si>
    <t>宗仙</t>
  </si>
  <si>
    <t>娄壤予</t>
  </si>
  <si>
    <t>邢培琳</t>
  </si>
  <si>
    <t>曾丽</t>
  </si>
  <si>
    <t>张宁</t>
  </si>
  <si>
    <t>3023-数学教师(南阳市第十一完全学校（小学部）)</t>
  </si>
  <si>
    <t>胡佳乐</t>
  </si>
  <si>
    <t>孙晓萱</t>
  </si>
  <si>
    <t>徐彦</t>
  </si>
  <si>
    <t>高思敏</t>
  </si>
  <si>
    <t>陈明斯毓</t>
  </si>
  <si>
    <t>鲁丽媛</t>
  </si>
  <si>
    <t>秦广尊</t>
  </si>
  <si>
    <t>汤杰丽</t>
  </si>
  <si>
    <t>张辛</t>
  </si>
  <si>
    <t>符佳萌</t>
  </si>
  <si>
    <t>张丹阳</t>
  </si>
  <si>
    <t>徐婷婷</t>
  </si>
  <si>
    <t>高学梅</t>
  </si>
  <si>
    <t>刘素素</t>
  </si>
  <si>
    <t>慕潇</t>
  </si>
  <si>
    <t>3024-英语教师(南阳市第十一完全学校（小学部）)</t>
  </si>
  <si>
    <t>刘孟姿</t>
  </si>
  <si>
    <t>曾添</t>
  </si>
  <si>
    <t>靳梵</t>
  </si>
  <si>
    <t>杨凯丽</t>
  </si>
  <si>
    <t>韩明珠</t>
  </si>
  <si>
    <t>郭茜</t>
  </si>
  <si>
    <t>3025-体育教师(南阳市第十一完全学校（小学部）)</t>
  </si>
  <si>
    <t>聂辛峰</t>
  </si>
  <si>
    <t>王利涛</t>
  </si>
  <si>
    <t>3026-音乐教师(南阳市第十一完全学校（小学部）)</t>
  </si>
  <si>
    <t>赵亚男</t>
  </si>
  <si>
    <t>王怡雯</t>
  </si>
  <si>
    <t>冉金幸</t>
  </si>
  <si>
    <t>黄宛博</t>
  </si>
  <si>
    <t>王春立</t>
  </si>
  <si>
    <t>武晗</t>
  </si>
  <si>
    <t>3027-美术教师(南阳市第十一完全学校（小学部）)</t>
  </si>
  <si>
    <t>王琳</t>
  </si>
  <si>
    <t>张培婷</t>
  </si>
  <si>
    <t>陈秀珍</t>
  </si>
  <si>
    <t>范奕晨</t>
  </si>
  <si>
    <t>赵晓蕾</t>
  </si>
  <si>
    <t>3028-信息技术教师(南阳市第十一完全学校（小学部）)</t>
  </si>
  <si>
    <t>张蕊</t>
  </si>
  <si>
    <t>范心玲</t>
  </si>
  <si>
    <t>徐晗</t>
  </si>
  <si>
    <t>3029-语文教师(南阳市第十一完全学校（初中部）)</t>
  </si>
  <si>
    <t>郭公略</t>
  </si>
  <si>
    <t>王海静</t>
  </si>
  <si>
    <t>金茜茜</t>
  </si>
  <si>
    <t>徐艳凤</t>
  </si>
  <si>
    <t>张文君</t>
  </si>
  <si>
    <t>韦梦露</t>
  </si>
  <si>
    <t>3030-数学教师(南阳市第十一完全学校（初中部）)</t>
  </si>
  <si>
    <t>刘平</t>
  </si>
  <si>
    <t>李一帆</t>
  </si>
  <si>
    <t>王苗</t>
  </si>
  <si>
    <t>黄真玉</t>
  </si>
  <si>
    <t>3031-英语教师(南阳市第十一完全学校（初中部）)</t>
  </si>
  <si>
    <t>张玉青</t>
  </si>
  <si>
    <t>仵晓庆</t>
  </si>
  <si>
    <t>曾小杰</t>
  </si>
  <si>
    <t>韩子春</t>
  </si>
  <si>
    <t>徐乐</t>
  </si>
  <si>
    <t>袁媛</t>
  </si>
  <si>
    <t>褚小凯</t>
  </si>
  <si>
    <t>李绍毅</t>
  </si>
  <si>
    <t>马锐</t>
  </si>
  <si>
    <t>3032-生物教师(南阳市第十一完全学校（初中部）)</t>
  </si>
  <si>
    <t>宋亚静</t>
  </si>
  <si>
    <t>袁银玲</t>
  </si>
  <si>
    <t>贾悦</t>
  </si>
  <si>
    <t>苏静</t>
  </si>
  <si>
    <t>3033-思想品德教师(南阳市第十一完全学校（初中部）)</t>
  </si>
  <si>
    <t>范冰</t>
  </si>
  <si>
    <t>陈桂平</t>
  </si>
  <si>
    <t>郑阳</t>
  </si>
  <si>
    <t>骞起</t>
  </si>
  <si>
    <t>王珂</t>
  </si>
  <si>
    <t>白云</t>
  </si>
  <si>
    <t>3034-历史教师(南阳市第十一完全学校（初中部）)</t>
  </si>
  <si>
    <t>毛晓斐</t>
  </si>
  <si>
    <t>张佩璐</t>
  </si>
  <si>
    <t>简怡乐</t>
  </si>
  <si>
    <t>桂森</t>
  </si>
  <si>
    <t>叶果</t>
  </si>
  <si>
    <t>3036-体育教师(南阳市第十一完全学校（初中部）)</t>
  </si>
  <si>
    <t>刘小楠</t>
  </si>
  <si>
    <t>刘小洋</t>
  </si>
  <si>
    <t>代梦翔</t>
  </si>
  <si>
    <t>褚清晨</t>
  </si>
  <si>
    <t>王文晓</t>
  </si>
  <si>
    <t>王天星</t>
  </si>
  <si>
    <t>3037-音乐教师(南阳市第十一完全学校（初中部）)</t>
  </si>
  <si>
    <t>陈方</t>
  </si>
  <si>
    <t>李迁</t>
  </si>
  <si>
    <t>李春雨</t>
  </si>
  <si>
    <t>3038-美术教师(南阳市第十一完全学校（初中部）)</t>
  </si>
  <si>
    <t>刘鑫</t>
  </si>
  <si>
    <t>郭文萱</t>
  </si>
  <si>
    <t>许思源</t>
  </si>
  <si>
    <t>3039-信息技术教师(南阳市第十一完全学校（初中部）)</t>
  </si>
  <si>
    <t>樊亚龙</t>
  </si>
  <si>
    <t>秦萌阳</t>
  </si>
  <si>
    <t>闫硕</t>
  </si>
  <si>
    <t>3040-心理学教师(南阳市第十一完全学校（初中部）)</t>
  </si>
  <si>
    <t>邓世统</t>
  </si>
  <si>
    <t>陈思媛</t>
  </si>
  <si>
    <t>赵枭</t>
  </si>
  <si>
    <t>3041-语文教师(南阳市第十一完全学校（初中部）)</t>
  </si>
  <si>
    <t>刘依婷</t>
  </si>
  <si>
    <t>白杨</t>
  </si>
  <si>
    <t>3042-数学教师(南阳市第十一完全学校（初中部）)</t>
  </si>
  <si>
    <t>陈赟</t>
  </si>
  <si>
    <t>3043-英语教师(南阳市第十一完全学校（初中部）)</t>
  </si>
  <si>
    <t>王美懿</t>
  </si>
  <si>
    <t>任亚军</t>
  </si>
  <si>
    <t>崔雅真</t>
  </si>
  <si>
    <t>3044-生物教师(南阳市第十一完全学校（初中部）)</t>
  </si>
  <si>
    <t>施宛初</t>
  </si>
  <si>
    <t>3048-语文教师(南阳市第十一完全学校（高中部）)</t>
  </si>
  <si>
    <t>王丽君</t>
  </si>
  <si>
    <t>宋姗姗</t>
  </si>
  <si>
    <t>郭宛玉</t>
  </si>
  <si>
    <t>李东鑫</t>
  </si>
  <si>
    <t>申士彬</t>
  </si>
  <si>
    <t>张姣</t>
  </si>
  <si>
    <t>高书真</t>
  </si>
  <si>
    <t>赵寒鹿</t>
  </si>
  <si>
    <t>李云</t>
  </si>
  <si>
    <t>尹清轲</t>
  </si>
  <si>
    <t>魏军峰</t>
  </si>
  <si>
    <t>安政</t>
  </si>
  <si>
    <t>梁蕾</t>
  </si>
  <si>
    <t>3049-数学教师(南阳市第十一完全学校（高中部）)</t>
  </si>
  <si>
    <t>张海泳</t>
  </si>
  <si>
    <t>张荃玥</t>
  </si>
  <si>
    <t>闫亚红</t>
  </si>
  <si>
    <t>张荣斌</t>
  </si>
  <si>
    <t>许沛</t>
  </si>
  <si>
    <t>王豪欣</t>
  </si>
  <si>
    <t>3050-英语教师(南阳市第十一完全学校（高中部）)</t>
  </si>
  <si>
    <t>刘佳</t>
  </si>
  <si>
    <t>张一波</t>
  </si>
  <si>
    <t>史欣欣</t>
  </si>
  <si>
    <t>毛延华</t>
  </si>
  <si>
    <t>李阳</t>
  </si>
  <si>
    <t>刘华钠</t>
  </si>
  <si>
    <t>韩梦宾</t>
  </si>
  <si>
    <t>邝春暖</t>
  </si>
  <si>
    <t>舒兰兰</t>
  </si>
  <si>
    <t>樊改霞</t>
  </si>
  <si>
    <t>柳香玉</t>
  </si>
  <si>
    <t>何丙奇</t>
  </si>
  <si>
    <t>高源清</t>
  </si>
  <si>
    <t>侯小玲</t>
  </si>
  <si>
    <t>3052-化学教师(南阳市第十一完全学校（高中部）)</t>
  </si>
  <si>
    <t>颜浩</t>
  </si>
  <si>
    <t>胡雨娇</t>
  </si>
  <si>
    <t>寇风梅</t>
  </si>
  <si>
    <t>杨彦菲</t>
  </si>
  <si>
    <t>孙静</t>
  </si>
  <si>
    <t>温玉红</t>
  </si>
  <si>
    <t>3053-生物教师(南阳市第十一完全学校（高中部）)</t>
  </si>
  <si>
    <t>杜灵玉</t>
  </si>
  <si>
    <t>张磊</t>
  </si>
  <si>
    <t>3055-历史教师(南阳市第十一完全学校（高中部）)</t>
  </si>
  <si>
    <t>王云</t>
  </si>
  <si>
    <t>3056-地理教师(南阳市第十一完全学校（高中部）)</t>
  </si>
  <si>
    <t>李若雨</t>
  </si>
  <si>
    <t>3057-体育教师(南阳市第十一完全学校（高中部）)</t>
  </si>
  <si>
    <t>郭晶</t>
  </si>
  <si>
    <t>胡敬选</t>
  </si>
  <si>
    <t>史翀</t>
  </si>
  <si>
    <t>王晋军</t>
  </si>
  <si>
    <t>张丰奭</t>
  </si>
  <si>
    <t>赵明程</t>
  </si>
  <si>
    <t>3058-音乐教师(南阳市第十一完全学校（高中部）)</t>
  </si>
  <si>
    <t>冯如月</t>
  </si>
  <si>
    <t>申婷婷</t>
  </si>
  <si>
    <t>昝建洋</t>
  </si>
  <si>
    <t>3059-美术教师(南阳市第十一完全学校（高中部）)</t>
  </si>
  <si>
    <t>牧雨欣</t>
  </si>
  <si>
    <t>魏楚楚</t>
  </si>
  <si>
    <t>孔维星</t>
  </si>
  <si>
    <t>3060-信息技术教师(南阳市第十一完全学校（高中部）)</t>
  </si>
  <si>
    <t>王秋元</t>
  </si>
  <si>
    <t>张艺涵</t>
  </si>
  <si>
    <t>3061-专技岗位（教辅）(南阳市第十一完全学校（高中部）)</t>
  </si>
  <si>
    <t>刘海源</t>
  </si>
  <si>
    <t>邵建中</t>
  </si>
  <si>
    <t>3062-物理教师(南阳市第十一完全学校（高中部）)</t>
  </si>
  <si>
    <t>马鹏卫</t>
  </si>
  <si>
    <t>3063-化学教师(南阳市第十一完全学校（高中部）)</t>
  </si>
  <si>
    <t>祁亚丽</t>
  </si>
  <si>
    <t>闫保天</t>
  </si>
  <si>
    <t>吴苗苗</t>
  </si>
  <si>
    <t>3064-生物教师(南阳市第十一完全学校（高中部）)</t>
  </si>
  <si>
    <t>杨敬草</t>
  </si>
  <si>
    <t>李筱楠</t>
  </si>
  <si>
    <t>3067-地理教师(南阳市第十一完全学校（高中部）)</t>
  </si>
  <si>
    <t>庞玲玲</t>
  </si>
  <si>
    <t>刘振锋</t>
  </si>
  <si>
    <t>3068-幼儿教师(南阳市第十五完全学校（幼儿园）)</t>
  </si>
  <si>
    <t>3069-语文教师(南阳市第十五完全学校（小学部）)</t>
  </si>
  <si>
    <t>任祎丁</t>
  </si>
  <si>
    <t>计力爽</t>
  </si>
  <si>
    <t>张青雅</t>
  </si>
  <si>
    <t>杜玉莹</t>
  </si>
  <si>
    <t>刘一恒</t>
  </si>
  <si>
    <t>朱先贝</t>
  </si>
  <si>
    <t>潘易飞</t>
  </si>
  <si>
    <t>马飞</t>
  </si>
  <si>
    <t>张静</t>
  </si>
  <si>
    <t>关友谊</t>
  </si>
  <si>
    <t>毋亚楠</t>
  </si>
  <si>
    <t>殷月琳</t>
  </si>
  <si>
    <t>杨萌</t>
  </si>
  <si>
    <t>杨璐</t>
  </si>
  <si>
    <t>万巧艳</t>
  </si>
  <si>
    <t>阮怡君</t>
  </si>
  <si>
    <t>郭静</t>
  </si>
  <si>
    <t>李珊</t>
  </si>
  <si>
    <t>芦靖</t>
  </si>
  <si>
    <t>3070-数学教师(南阳市第十五完全学校（小学部）)</t>
  </si>
  <si>
    <t>张华强</t>
  </si>
  <si>
    <t>阮义爽</t>
  </si>
  <si>
    <t>陈相宜</t>
  </si>
  <si>
    <t>郑楠楠</t>
  </si>
  <si>
    <t>石晨琪</t>
  </si>
  <si>
    <t>孟艳阳</t>
  </si>
  <si>
    <t>沙金岭</t>
  </si>
  <si>
    <t>袁聪</t>
  </si>
  <si>
    <t>上官荷蕊</t>
  </si>
  <si>
    <t>谢柯军</t>
  </si>
  <si>
    <t>李奥涵</t>
  </si>
  <si>
    <t>庞甜</t>
  </si>
  <si>
    <t>马星宇</t>
  </si>
  <si>
    <t>常梦雅</t>
  </si>
  <si>
    <t>贾彬</t>
  </si>
  <si>
    <t>王雅楠</t>
  </si>
  <si>
    <t>金卓越</t>
  </si>
  <si>
    <t>周春晓</t>
  </si>
  <si>
    <t>3071-英语教师(南阳市第十五完全学校（小学部）)</t>
  </si>
  <si>
    <t>王晓红</t>
  </si>
  <si>
    <t>闫晓娟</t>
  </si>
  <si>
    <t>王珮锦</t>
  </si>
  <si>
    <t>宋立业</t>
  </si>
  <si>
    <t>徐铮</t>
  </si>
  <si>
    <t>戴岭</t>
  </si>
  <si>
    <t>3072-体育教师(南阳市第十五完全学校（小学部）)</t>
  </si>
  <si>
    <t>薛淑心</t>
  </si>
  <si>
    <t>张先</t>
  </si>
  <si>
    <t>黎明智</t>
  </si>
  <si>
    <t>邓冠</t>
  </si>
  <si>
    <t>3073-音乐教师(南阳市第十五完全学校（小学部）)</t>
  </si>
  <si>
    <t>倪雪</t>
  </si>
  <si>
    <t>高杨</t>
  </si>
  <si>
    <t>刘娟</t>
  </si>
  <si>
    <t>卢瑶</t>
  </si>
  <si>
    <t>申思</t>
  </si>
  <si>
    <t>邓雨佳</t>
  </si>
  <si>
    <t>3074-美术教师(南阳市第十五完全学校（小学部）)</t>
  </si>
  <si>
    <t>张世杰</t>
  </si>
  <si>
    <t>金科言</t>
  </si>
  <si>
    <t>屈笑音</t>
  </si>
  <si>
    <t>尹楠</t>
  </si>
  <si>
    <t>岳晓瑞</t>
  </si>
  <si>
    <t>王惠聪</t>
  </si>
  <si>
    <t>3075-信息技术教师(南阳市第十五完全学校（小学部）)</t>
  </si>
  <si>
    <t>陶美晨</t>
  </si>
  <si>
    <t>刘允</t>
  </si>
  <si>
    <t>李雨鑫</t>
  </si>
  <si>
    <t>3076-语文教师(南阳市第十五完全学校（初中部）)</t>
  </si>
  <si>
    <t>郭玉绚</t>
  </si>
  <si>
    <t>王靓</t>
  </si>
  <si>
    <t>李聪健</t>
  </si>
  <si>
    <t>3077-数学教师(南阳市第十五完全学校（初中部）)</t>
  </si>
  <si>
    <t>杨仿</t>
  </si>
  <si>
    <t>赵静</t>
  </si>
  <si>
    <t>刘静</t>
  </si>
  <si>
    <t>谢雨</t>
  </si>
  <si>
    <t>余珂</t>
  </si>
  <si>
    <t>冀翠丽</t>
  </si>
  <si>
    <t>孙颖</t>
  </si>
  <si>
    <t>周英娣</t>
  </si>
  <si>
    <t>3078-英语教师(南阳市第十五完全学校（初中部）)</t>
  </si>
  <si>
    <t>肖娜</t>
  </si>
  <si>
    <t>宋学澎</t>
  </si>
  <si>
    <t>赵经纬</t>
  </si>
  <si>
    <t>张珊</t>
  </si>
  <si>
    <t>张盼盼</t>
  </si>
  <si>
    <t>刘明明</t>
  </si>
  <si>
    <t>田英</t>
  </si>
  <si>
    <t>李嘉树</t>
  </si>
  <si>
    <t>赵阳</t>
  </si>
  <si>
    <t>3083-体育教师(南阳市第十五完全学校（初中部）)</t>
  </si>
  <si>
    <t>曹鑫</t>
  </si>
  <si>
    <t>吕金贵</t>
  </si>
  <si>
    <t>刘侠</t>
  </si>
  <si>
    <t>郭沛</t>
  </si>
  <si>
    <t>张星</t>
  </si>
  <si>
    <t>3084-音乐教师(南阳市第十五完全学校（初中部）)</t>
  </si>
  <si>
    <t>姚会敏</t>
  </si>
  <si>
    <t>程可</t>
  </si>
  <si>
    <t>王建慧</t>
  </si>
  <si>
    <t>3085-美术教师(南阳市第十五完全学校（初中部）)</t>
  </si>
  <si>
    <t>齐焱</t>
  </si>
  <si>
    <t>聂含笑</t>
  </si>
  <si>
    <t>赵皖皖</t>
  </si>
  <si>
    <t>3086-信息技术教师(南阳市第十五完全学校（初中部）)</t>
  </si>
  <si>
    <t>聂钰</t>
  </si>
  <si>
    <t>姚宇英</t>
  </si>
  <si>
    <t>蒋丰展</t>
  </si>
  <si>
    <t>3087-专技岗位（教辅）(南阳市第十五完全学校（初中部）)</t>
  </si>
  <si>
    <t>胡萌</t>
  </si>
  <si>
    <t>王河</t>
  </si>
  <si>
    <t>陈悦</t>
  </si>
  <si>
    <t>刘玉珠</t>
  </si>
  <si>
    <t>3088-语文教师(南阳市第十五完全学校（初中部）)</t>
  </si>
  <si>
    <t>张方</t>
  </si>
  <si>
    <t>赵媛媛</t>
  </si>
  <si>
    <t>王莹莹</t>
  </si>
  <si>
    <t>3089-数学教师(南阳市第十五完全学校（初中部）)</t>
  </si>
  <si>
    <t>史书祎</t>
  </si>
  <si>
    <t>3090-英语教师(南阳市第十五完全学校（初中部）)</t>
  </si>
  <si>
    <t>邢芮莹</t>
  </si>
  <si>
    <t>芦丛妍</t>
  </si>
  <si>
    <t>王培</t>
  </si>
  <si>
    <t>3091-生物教师(南阳市第十五完全学校（初中部）)</t>
  </si>
  <si>
    <t>刘志强</t>
  </si>
  <si>
    <t>李珂</t>
  </si>
  <si>
    <t>安自豪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</si>
</sst>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Tahoma"/>
      <charset val="134"/>
    </font>
    <font>
      <sz val="12"/>
      <name val="宋体"/>
      <charset val="134"/>
      <scheme val="minor"/>
    </font>
    <font>
      <sz val="12"/>
      <name val="Calibri"/>
      <charset val="134"/>
    </font>
    <font>
      <b/>
      <sz val="16"/>
      <name val="Tahoma"/>
      <charset val="134"/>
    </font>
    <font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7" borderId="6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Administrator\Desktop\&#26032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>
        <row r="580">
          <cell r="D580" t="str">
            <v>21005052309</v>
          </cell>
          <cell r="E580" t="str">
            <v>杨卓</v>
          </cell>
        </row>
        <row r="581">
          <cell r="D581" t="str">
            <v>21005052412</v>
          </cell>
          <cell r="E581" t="str">
            <v>李静宜</v>
          </cell>
        </row>
        <row r="582">
          <cell r="D582" t="str">
            <v>21005052430</v>
          </cell>
          <cell r="E582" t="str">
            <v>周海源</v>
          </cell>
        </row>
        <row r="583">
          <cell r="D583" t="str">
            <v>21005052703</v>
          </cell>
          <cell r="E583" t="str">
            <v>胡杨</v>
          </cell>
        </row>
        <row r="584">
          <cell r="D584" t="str">
            <v>21005053026</v>
          </cell>
          <cell r="E584" t="str">
            <v>马云</v>
          </cell>
        </row>
        <row r="585">
          <cell r="D585" t="str">
            <v>21005053406</v>
          </cell>
          <cell r="E585" t="str">
            <v>李亚南</v>
          </cell>
        </row>
        <row r="586">
          <cell r="D586" t="str">
            <v>21005053509</v>
          </cell>
          <cell r="E586" t="str">
            <v>唐银宛</v>
          </cell>
        </row>
        <row r="587">
          <cell r="D587" t="str">
            <v>21005060117</v>
          </cell>
          <cell r="E587" t="str">
            <v>李青怡</v>
          </cell>
        </row>
        <row r="588">
          <cell r="D588" t="str">
            <v>21005060217</v>
          </cell>
          <cell r="E588" t="str">
            <v>李伶俐</v>
          </cell>
        </row>
        <row r="589">
          <cell r="D589" t="str">
            <v>21005060505</v>
          </cell>
          <cell r="E589" t="str">
            <v>华果</v>
          </cell>
        </row>
        <row r="590">
          <cell r="D590" t="str">
            <v>21005061503</v>
          </cell>
          <cell r="E590" t="str">
            <v>杨慧慧</v>
          </cell>
        </row>
        <row r="591">
          <cell r="D591" t="str">
            <v>21005062111</v>
          </cell>
          <cell r="E591" t="str">
            <v>刘璐</v>
          </cell>
        </row>
        <row r="592">
          <cell r="D592" t="str">
            <v>21005011206</v>
          </cell>
          <cell r="E592" t="str">
            <v>李金凡</v>
          </cell>
        </row>
        <row r="593">
          <cell r="D593" t="str">
            <v>21005011711</v>
          </cell>
          <cell r="E593" t="str">
            <v>周萌萌</v>
          </cell>
        </row>
        <row r="594">
          <cell r="D594" t="str">
            <v>21005011907</v>
          </cell>
          <cell r="E594" t="str">
            <v>王梦</v>
          </cell>
        </row>
        <row r="595">
          <cell r="D595" t="str">
            <v>21005012518</v>
          </cell>
          <cell r="E595" t="str">
            <v>宋家乐</v>
          </cell>
        </row>
        <row r="596">
          <cell r="D596" t="str">
            <v>21005014515</v>
          </cell>
          <cell r="E596" t="str">
            <v>王英杰</v>
          </cell>
        </row>
        <row r="597">
          <cell r="D597" t="str">
            <v>21005015210</v>
          </cell>
          <cell r="E597" t="str">
            <v>李雯</v>
          </cell>
        </row>
        <row r="598">
          <cell r="D598" t="str">
            <v>21005015305</v>
          </cell>
          <cell r="E598" t="str">
            <v>赵向宇</v>
          </cell>
        </row>
        <row r="599">
          <cell r="D599" t="str">
            <v>21005020430</v>
          </cell>
          <cell r="E599" t="str">
            <v>张迪</v>
          </cell>
        </row>
        <row r="600">
          <cell r="D600" t="str">
            <v>21005020609</v>
          </cell>
          <cell r="E600" t="str">
            <v>朱泽辉</v>
          </cell>
        </row>
        <row r="601">
          <cell r="D601" t="str">
            <v>21005020817</v>
          </cell>
          <cell r="E601" t="str">
            <v>王璐瑶</v>
          </cell>
        </row>
        <row r="602">
          <cell r="D602" t="str">
            <v>21005021127</v>
          </cell>
          <cell r="E602" t="str">
            <v>袁承鹏</v>
          </cell>
        </row>
        <row r="603">
          <cell r="D603" t="str">
            <v>21005021629</v>
          </cell>
          <cell r="E603" t="str">
            <v>华贺英</v>
          </cell>
        </row>
        <row r="604">
          <cell r="D604" t="str">
            <v>21005021702</v>
          </cell>
          <cell r="E604" t="str">
            <v>韩意</v>
          </cell>
        </row>
        <row r="605">
          <cell r="D605" t="str">
            <v>21005022412</v>
          </cell>
          <cell r="E605" t="str">
            <v>吕进</v>
          </cell>
        </row>
        <row r="606">
          <cell r="D606" t="str">
            <v>21005022722</v>
          </cell>
          <cell r="E606" t="str">
            <v>赵梦迪</v>
          </cell>
        </row>
        <row r="607">
          <cell r="D607" t="str">
            <v>21005023427</v>
          </cell>
          <cell r="E607" t="str">
            <v>付毅</v>
          </cell>
        </row>
        <row r="608">
          <cell r="D608" t="str">
            <v>21005023709</v>
          </cell>
          <cell r="E608" t="str">
            <v>党典典</v>
          </cell>
        </row>
        <row r="609">
          <cell r="D609" t="str">
            <v>21005023720</v>
          </cell>
          <cell r="E609" t="str">
            <v>朱自娇</v>
          </cell>
        </row>
        <row r="610">
          <cell r="D610" t="str">
            <v>21005024703</v>
          </cell>
          <cell r="E610" t="str">
            <v>周婷</v>
          </cell>
        </row>
        <row r="611">
          <cell r="D611" t="str">
            <v>21005024721</v>
          </cell>
          <cell r="E611" t="str">
            <v>赵霄霄</v>
          </cell>
        </row>
        <row r="612">
          <cell r="D612" t="str">
            <v>21005025322</v>
          </cell>
          <cell r="E612" t="str">
            <v>杨姣</v>
          </cell>
        </row>
        <row r="613">
          <cell r="D613" t="str">
            <v>21005025515</v>
          </cell>
          <cell r="E613" t="str">
            <v>陈永前</v>
          </cell>
        </row>
        <row r="614">
          <cell r="D614" t="str">
            <v>21005030124</v>
          </cell>
          <cell r="E614" t="str">
            <v>高聪聪</v>
          </cell>
        </row>
        <row r="615">
          <cell r="D615" t="str">
            <v>21005030403</v>
          </cell>
          <cell r="E615" t="str">
            <v>郭梦园</v>
          </cell>
        </row>
        <row r="616">
          <cell r="D616" t="str">
            <v>21005031120</v>
          </cell>
          <cell r="E616" t="str">
            <v>刘洋洋</v>
          </cell>
        </row>
        <row r="617">
          <cell r="D617" t="str">
            <v>21005031123</v>
          </cell>
          <cell r="E617" t="str">
            <v>李露露</v>
          </cell>
        </row>
        <row r="618">
          <cell r="D618" t="str">
            <v>21005031722</v>
          </cell>
          <cell r="E618" t="str">
            <v>马宏阳</v>
          </cell>
        </row>
        <row r="619">
          <cell r="D619" t="str">
            <v>21005031916</v>
          </cell>
          <cell r="E619" t="str">
            <v>张露</v>
          </cell>
        </row>
        <row r="620">
          <cell r="D620" t="str">
            <v>21005033202</v>
          </cell>
          <cell r="E620" t="str">
            <v>范轲</v>
          </cell>
        </row>
        <row r="621">
          <cell r="D621" t="str">
            <v>21005033510</v>
          </cell>
          <cell r="E621" t="str">
            <v>王玉翠</v>
          </cell>
        </row>
        <row r="622">
          <cell r="D622" t="str">
            <v>21005033712</v>
          </cell>
          <cell r="E622" t="str">
            <v>许悦</v>
          </cell>
        </row>
        <row r="623">
          <cell r="D623" t="str">
            <v>21005034227</v>
          </cell>
          <cell r="E623" t="str">
            <v>关璐</v>
          </cell>
        </row>
        <row r="624">
          <cell r="D624" t="str">
            <v>21005034325</v>
          </cell>
          <cell r="E624" t="str">
            <v>张烨</v>
          </cell>
        </row>
        <row r="625">
          <cell r="D625" t="str">
            <v>21005034328</v>
          </cell>
          <cell r="E625" t="str">
            <v>赵冬冬</v>
          </cell>
        </row>
        <row r="626">
          <cell r="D626" t="str">
            <v>21005035030</v>
          </cell>
          <cell r="E626" t="str">
            <v>史雨</v>
          </cell>
        </row>
        <row r="627">
          <cell r="D627" t="str">
            <v>21005035222</v>
          </cell>
          <cell r="E627" t="str">
            <v>黄冰</v>
          </cell>
        </row>
        <row r="628">
          <cell r="D628" t="str">
            <v>21005040112</v>
          </cell>
          <cell r="E628" t="str">
            <v>付丹丹</v>
          </cell>
        </row>
        <row r="629">
          <cell r="D629" t="str">
            <v>21005040113</v>
          </cell>
          <cell r="E629" t="str">
            <v>张亭亭</v>
          </cell>
        </row>
        <row r="630">
          <cell r="D630" t="str">
            <v>21005040427</v>
          </cell>
          <cell r="E630" t="str">
            <v>陈鑫</v>
          </cell>
        </row>
        <row r="631">
          <cell r="D631" t="str">
            <v>21005040429</v>
          </cell>
          <cell r="E631" t="str">
            <v>杨晓</v>
          </cell>
        </row>
        <row r="632">
          <cell r="D632" t="str">
            <v>21005040912</v>
          </cell>
          <cell r="E632" t="str">
            <v>付秋敏</v>
          </cell>
        </row>
        <row r="633">
          <cell r="D633" t="str">
            <v>21005041726</v>
          </cell>
          <cell r="E633" t="str">
            <v>刘婷</v>
          </cell>
        </row>
        <row r="634">
          <cell r="D634" t="str">
            <v>21005042715</v>
          </cell>
          <cell r="E634" t="str">
            <v>王紫微</v>
          </cell>
        </row>
        <row r="635">
          <cell r="D635" t="str">
            <v>21005042914</v>
          </cell>
          <cell r="E635" t="str">
            <v>贺婉婷</v>
          </cell>
        </row>
        <row r="636">
          <cell r="D636" t="str">
            <v>21005050401</v>
          </cell>
          <cell r="E636" t="str">
            <v>王培</v>
          </cell>
        </row>
        <row r="637">
          <cell r="D637" t="str">
            <v>21005050414</v>
          </cell>
          <cell r="E637" t="str">
            <v>赵玉莹</v>
          </cell>
        </row>
        <row r="638">
          <cell r="D638" t="str">
            <v>21005050426</v>
          </cell>
          <cell r="E638" t="str">
            <v>范东升</v>
          </cell>
        </row>
        <row r="639">
          <cell r="D639" t="str">
            <v>21005050917</v>
          </cell>
          <cell r="E639" t="str">
            <v>王淼</v>
          </cell>
        </row>
        <row r="640">
          <cell r="D640" t="str">
            <v>21005052006</v>
          </cell>
          <cell r="E640" t="str">
            <v>王晓</v>
          </cell>
        </row>
        <row r="641">
          <cell r="D641" t="str">
            <v>21005060623</v>
          </cell>
          <cell r="E641" t="str">
            <v>王静</v>
          </cell>
        </row>
        <row r="642">
          <cell r="D642" t="str">
            <v>21005061829</v>
          </cell>
          <cell r="E642" t="str">
            <v>肖俊梓</v>
          </cell>
        </row>
        <row r="643">
          <cell r="D643" t="str">
            <v>21005061906</v>
          </cell>
          <cell r="E643" t="str">
            <v>张梦珂</v>
          </cell>
        </row>
        <row r="644">
          <cell r="D644" t="str">
            <v>21005010214</v>
          </cell>
          <cell r="E644" t="str">
            <v>郭俊辉</v>
          </cell>
        </row>
        <row r="645">
          <cell r="D645" t="str">
            <v>21005010607</v>
          </cell>
          <cell r="E645" t="str">
            <v>王菁</v>
          </cell>
        </row>
        <row r="646">
          <cell r="D646" t="str">
            <v>21005010722</v>
          </cell>
          <cell r="E646" t="str">
            <v>王燕</v>
          </cell>
        </row>
        <row r="647">
          <cell r="D647" t="str">
            <v>21005011221</v>
          </cell>
          <cell r="E647" t="str">
            <v>李丹</v>
          </cell>
        </row>
        <row r="648">
          <cell r="D648" t="str">
            <v>21005011624</v>
          </cell>
          <cell r="E648" t="str">
            <v>徐岩</v>
          </cell>
        </row>
        <row r="649">
          <cell r="D649" t="str">
            <v>21005012227</v>
          </cell>
          <cell r="E649" t="str">
            <v>王佳</v>
          </cell>
        </row>
        <row r="650">
          <cell r="D650" t="str">
            <v>21005012525</v>
          </cell>
          <cell r="E650" t="str">
            <v>刘梦影</v>
          </cell>
        </row>
        <row r="651">
          <cell r="D651" t="str">
            <v>21005013103</v>
          </cell>
          <cell r="E651" t="str">
            <v>郑爽</v>
          </cell>
        </row>
        <row r="652">
          <cell r="D652" t="str">
            <v>21005013111</v>
          </cell>
          <cell r="E652" t="str">
            <v>赵晓萌</v>
          </cell>
        </row>
        <row r="653">
          <cell r="D653" t="str">
            <v>21005013801</v>
          </cell>
          <cell r="E653" t="str">
            <v>张瑞</v>
          </cell>
        </row>
        <row r="654">
          <cell r="D654" t="str">
            <v>21005013902</v>
          </cell>
          <cell r="E654" t="str">
            <v>王明菊</v>
          </cell>
        </row>
        <row r="655">
          <cell r="D655" t="str">
            <v>21005014309</v>
          </cell>
          <cell r="E655" t="str">
            <v>廉路路</v>
          </cell>
        </row>
        <row r="656">
          <cell r="D656" t="str">
            <v>21005014426</v>
          </cell>
          <cell r="E656" t="str">
            <v>刘保林</v>
          </cell>
        </row>
        <row r="657">
          <cell r="D657" t="str">
            <v>21005015010</v>
          </cell>
          <cell r="E657" t="str">
            <v>伍明明</v>
          </cell>
        </row>
        <row r="658">
          <cell r="D658" t="str">
            <v>21005020511</v>
          </cell>
          <cell r="E658" t="str">
            <v>曹原</v>
          </cell>
        </row>
        <row r="659">
          <cell r="D659" t="str">
            <v>21005020617</v>
          </cell>
          <cell r="E659" t="str">
            <v>王娟</v>
          </cell>
        </row>
        <row r="660">
          <cell r="D660" t="str">
            <v>21005020706</v>
          </cell>
          <cell r="E660" t="str">
            <v>胡佳楠</v>
          </cell>
        </row>
        <row r="661">
          <cell r="D661" t="str">
            <v>21005020712</v>
          </cell>
          <cell r="E661" t="str">
            <v>夏甲南</v>
          </cell>
        </row>
        <row r="662">
          <cell r="D662" t="str">
            <v>21005020928</v>
          </cell>
          <cell r="E662" t="str">
            <v>王仙</v>
          </cell>
        </row>
        <row r="663">
          <cell r="D663" t="str">
            <v>21005021117</v>
          </cell>
          <cell r="E663" t="str">
            <v>夏桂云</v>
          </cell>
        </row>
        <row r="664">
          <cell r="D664" t="str">
            <v>21005021321</v>
          </cell>
          <cell r="E664" t="str">
            <v>刘琳琳</v>
          </cell>
        </row>
        <row r="665">
          <cell r="D665" t="str">
            <v>21005021717</v>
          </cell>
          <cell r="E665" t="str">
            <v>张瑞瑶</v>
          </cell>
        </row>
        <row r="666">
          <cell r="D666" t="str">
            <v>21005022311</v>
          </cell>
          <cell r="E666" t="str">
            <v>汤民航</v>
          </cell>
        </row>
        <row r="667">
          <cell r="D667" t="str">
            <v>21005022326</v>
          </cell>
          <cell r="E667" t="str">
            <v>邢飞燕</v>
          </cell>
        </row>
        <row r="668">
          <cell r="D668" t="str">
            <v>21005022624</v>
          </cell>
          <cell r="E668" t="str">
            <v>赵聪慧</v>
          </cell>
        </row>
        <row r="669">
          <cell r="D669" t="str">
            <v>21005022708</v>
          </cell>
          <cell r="E669" t="str">
            <v>贾园园</v>
          </cell>
        </row>
        <row r="670">
          <cell r="D670" t="str">
            <v>21005022720</v>
          </cell>
          <cell r="E670" t="str">
            <v>张美玲</v>
          </cell>
        </row>
        <row r="671">
          <cell r="D671" t="str">
            <v>21005023010</v>
          </cell>
          <cell r="E671" t="str">
            <v>刘英俊</v>
          </cell>
        </row>
        <row r="672">
          <cell r="D672" t="str">
            <v>21005023512</v>
          </cell>
          <cell r="E672" t="str">
            <v>刘玲燕</v>
          </cell>
        </row>
        <row r="673">
          <cell r="D673" t="str">
            <v>21005023513</v>
          </cell>
          <cell r="E673" t="str">
            <v>王娟</v>
          </cell>
        </row>
        <row r="674">
          <cell r="D674" t="str">
            <v>21005023521</v>
          </cell>
          <cell r="E674" t="str">
            <v>陈华</v>
          </cell>
        </row>
        <row r="675">
          <cell r="D675" t="str">
            <v>21005023602</v>
          </cell>
          <cell r="E675" t="str">
            <v>李楠</v>
          </cell>
        </row>
        <row r="676">
          <cell r="D676" t="str">
            <v>21005023610</v>
          </cell>
          <cell r="E676" t="str">
            <v>何彦霓</v>
          </cell>
        </row>
        <row r="677">
          <cell r="D677" t="str">
            <v>21005023623</v>
          </cell>
          <cell r="E677" t="str">
            <v>侯元薇</v>
          </cell>
        </row>
        <row r="678">
          <cell r="D678" t="str">
            <v>21005023715</v>
          </cell>
          <cell r="E678" t="str">
            <v>李梅琳</v>
          </cell>
        </row>
        <row r="679">
          <cell r="D679" t="str">
            <v>21005024220</v>
          </cell>
          <cell r="E679" t="str">
            <v>陈晓露</v>
          </cell>
        </row>
        <row r="680">
          <cell r="D680" t="str">
            <v>21005024603</v>
          </cell>
          <cell r="E680" t="str">
            <v>段丽</v>
          </cell>
        </row>
        <row r="681">
          <cell r="D681" t="str">
            <v>21005024724</v>
          </cell>
          <cell r="E681" t="str">
            <v>张云涛</v>
          </cell>
        </row>
        <row r="682">
          <cell r="D682" t="str">
            <v>21005025213</v>
          </cell>
          <cell r="E682" t="str">
            <v>张迪</v>
          </cell>
        </row>
        <row r="683">
          <cell r="D683" t="str">
            <v>21005025229</v>
          </cell>
          <cell r="E683" t="str">
            <v>肖红晓</v>
          </cell>
        </row>
        <row r="684">
          <cell r="D684" t="str">
            <v>21005025317</v>
          </cell>
          <cell r="E684" t="str">
            <v>刘芳</v>
          </cell>
        </row>
        <row r="685">
          <cell r="D685" t="str">
            <v>21005030130</v>
          </cell>
          <cell r="E685" t="str">
            <v>杨晨</v>
          </cell>
        </row>
        <row r="686">
          <cell r="D686" t="str">
            <v>21005030311</v>
          </cell>
          <cell r="E686" t="str">
            <v>房彩鸽</v>
          </cell>
        </row>
        <row r="687">
          <cell r="D687" t="str">
            <v>21005030602</v>
          </cell>
          <cell r="E687" t="str">
            <v>刘文慧</v>
          </cell>
        </row>
        <row r="688">
          <cell r="D688" t="str">
            <v>21005031209</v>
          </cell>
          <cell r="E688" t="str">
            <v>陈素新</v>
          </cell>
        </row>
        <row r="689">
          <cell r="D689" t="str">
            <v>21005031305</v>
          </cell>
          <cell r="E689" t="str">
            <v>李娜</v>
          </cell>
        </row>
        <row r="690">
          <cell r="D690" t="str">
            <v>21005031310</v>
          </cell>
          <cell r="E690" t="str">
            <v>高亚萍</v>
          </cell>
        </row>
        <row r="691">
          <cell r="D691" t="str">
            <v>21005031323</v>
          </cell>
          <cell r="E691" t="str">
            <v>唐心怡</v>
          </cell>
        </row>
        <row r="692">
          <cell r="D692" t="str">
            <v>21005031823</v>
          </cell>
          <cell r="E692" t="str">
            <v>刘丹</v>
          </cell>
        </row>
        <row r="693">
          <cell r="D693" t="str">
            <v>21005031913</v>
          </cell>
          <cell r="E693" t="str">
            <v>赵梦涵</v>
          </cell>
        </row>
        <row r="694">
          <cell r="D694" t="str">
            <v>21005032005</v>
          </cell>
          <cell r="E694" t="str">
            <v>陈湘良</v>
          </cell>
        </row>
        <row r="695">
          <cell r="D695" t="str">
            <v>21005032026</v>
          </cell>
          <cell r="E695" t="str">
            <v>赵艺芳</v>
          </cell>
        </row>
        <row r="696">
          <cell r="D696" t="str">
            <v>21005032113</v>
          </cell>
          <cell r="E696" t="str">
            <v>龚怡霏</v>
          </cell>
        </row>
        <row r="697">
          <cell r="D697" t="str">
            <v>21005032721</v>
          </cell>
          <cell r="E697" t="str">
            <v>杜青</v>
          </cell>
        </row>
        <row r="698">
          <cell r="D698" t="str">
            <v>21005032728</v>
          </cell>
          <cell r="E698" t="str">
            <v>张杰</v>
          </cell>
        </row>
        <row r="699">
          <cell r="D699" t="str">
            <v>21005033110</v>
          </cell>
          <cell r="E699" t="str">
            <v>牛金鹏</v>
          </cell>
        </row>
        <row r="700">
          <cell r="D700" t="str">
            <v>21005033426</v>
          </cell>
          <cell r="E700" t="str">
            <v>赵姗</v>
          </cell>
        </row>
        <row r="701">
          <cell r="D701" t="str">
            <v>21005033602</v>
          </cell>
          <cell r="E701" t="str">
            <v>惠营东</v>
          </cell>
        </row>
        <row r="702">
          <cell r="D702" t="str">
            <v>21005033903</v>
          </cell>
          <cell r="E702" t="str">
            <v>李静</v>
          </cell>
        </row>
        <row r="703">
          <cell r="D703" t="str">
            <v>21005034116</v>
          </cell>
          <cell r="E703" t="str">
            <v>朱嘉欣</v>
          </cell>
        </row>
        <row r="704">
          <cell r="D704" t="str">
            <v>21005034414</v>
          </cell>
          <cell r="E704" t="str">
            <v>张冉</v>
          </cell>
        </row>
        <row r="705">
          <cell r="D705" t="str">
            <v>21005034504</v>
          </cell>
          <cell r="E705" t="str">
            <v>王一帆</v>
          </cell>
        </row>
        <row r="706">
          <cell r="D706" t="str">
            <v>21005034619</v>
          </cell>
          <cell r="E706" t="str">
            <v>刘子璇</v>
          </cell>
        </row>
        <row r="707">
          <cell r="D707" t="str">
            <v>21005034620</v>
          </cell>
          <cell r="E707" t="str">
            <v>甘爽</v>
          </cell>
        </row>
        <row r="708">
          <cell r="D708" t="str">
            <v>21005035121</v>
          </cell>
          <cell r="E708" t="str">
            <v>王渤文</v>
          </cell>
        </row>
        <row r="709">
          <cell r="D709" t="str">
            <v>21005035207</v>
          </cell>
          <cell r="E709" t="str">
            <v>刘雅</v>
          </cell>
        </row>
        <row r="710">
          <cell r="D710" t="str">
            <v>21005040101</v>
          </cell>
          <cell r="E710" t="str">
            <v>杨梦茹</v>
          </cell>
        </row>
        <row r="711">
          <cell r="D711" t="str">
            <v>21005040104</v>
          </cell>
          <cell r="E711" t="str">
            <v>杨晓萌</v>
          </cell>
        </row>
        <row r="712">
          <cell r="D712" t="str">
            <v>21005040408</v>
          </cell>
          <cell r="E712" t="str">
            <v>李宁</v>
          </cell>
        </row>
        <row r="713">
          <cell r="D713" t="str">
            <v>21005040415</v>
          </cell>
          <cell r="E713" t="str">
            <v>周卓函</v>
          </cell>
        </row>
        <row r="714">
          <cell r="D714" t="str">
            <v>21005040713</v>
          </cell>
          <cell r="E714" t="str">
            <v>张媛媛</v>
          </cell>
        </row>
        <row r="715">
          <cell r="D715" t="str">
            <v>21005040720</v>
          </cell>
          <cell r="E715" t="str">
            <v>赵林梦</v>
          </cell>
        </row>
        <row r="716">
          <cell r="D716" t="str">
            <v>21005040916</v>
          </cell>
          <cell r="E716" t="str">
            <v>冀蕾</v>
          </cell>
        </row>
        <row r="717">
          <cell r="D717" t="str">
            <v>21005041101</v>
          </cell>
          <cell r="E717" t="str">
            <v>徐琳</v>
          </cell>
        </row>
        <row r="718">
          <cell r="D718" t="str">
            <v>21005041105</v>
          </cell>
          <cell r="E718" t="str">
            <v>毕颖</v>
          </cell>
        </row>
        <row r="719">
          <cell r="D719" t="str">
            <v>21005041301</v>
          </cell>
          <cell r="E719" t="str">
            <v>任玉竹</v>
          </cell>
        </row>
        <row r="720">
          <cell r="D720" t="str">
            <v>21005041817</v>
          </cell>
          <cell r="E720" t="str">
            <v>丁英涵</v>
          </cell>
        </row>
        <row r="721">
          <cell r="D721" t="str">
            <v>21005041915</v>
          </cell>
          <cell r="E721" t="str">
            <v>刘林洁</v>
          </cell>
        </row>
        <row r="722">
          <cell r="D722" t="str">
            <v>21005042227</v>
          </cell>
          <cell r="E722" t="str">
            <v>吴聪</v>
          </cell>
        </row>
        <row r="723">
          <cell r="D723" t="str">
            <v>21005042729</v>
          </cell>
          <cell r="E723" t="str">
            <v>邢莹莹</v>
          </cell>
        </row>
        <row r="724">
          <cell r="D724" t="str">
            <v>21005043128</v>
          </cell>
          <cell r="E724" t="str">
            <v>杜何冉</v>
          </cell>
        </row>
        <row r="725">
          <cell r="D725" t="str">
            <v>21005043316</v>
          </cell>
          <cell r="E725" t="str">
            <v>朱予</v>
          </cell>
        </row>
        <row r="726">
          <cell r="D726" t="str">
            <v>21005043318</v>
          </cell>
          <cell r="E726" t="str">
            <v>江亚楠</v>
          </cell>
        </row>
        <row r="727">
          <cell r="D727" t="str">
            <v>21005043513</v>
          </cell>
          <cell r="E727" t="str">
            <v>朱彬彬</v>
          </cell>
        </row>
        <row r="728">
          <cell r="D728" t="str">
            <v>21005043618</v>
          </cell>
          <cell r="E728" t="str">
            <v>陈伟</v>
          </cell>
        </row>
        <row r="729">
          <cell r="D729" t="str">
            <v>21005050410</v>
          </cell>
          <cell r="E729" t="str">
            <v>张柯</v>
          </cell>
        </row>
        <row r="730">
          <cell r="D730" t="str">
            <v>21005051412</v>
          </cell>
          <cell r="E730" t="str">
            <v>王垚森</v>
          </cell>
        </row>
        <row r="731">
          <cell r="D731" t="str">
            <v>21005052418</v>
          </cell>
          <cell r="E731" t="str">
            <v>周园</v>
          </cell>
        </row>
        <row r="732">
          <cell r="D732" t="str">
            <v>21005052812</v>
          </cell>
          <cell r="E732" t="str">
            <v>任新芳</v>
          </cell>
        </row>
        <row r="733">
          <cell r="D733" t="str">
            <v>21005052925</v>
          </cell>
          <cell r="E733" t="str">
            <v>马天随</v>
          </cell>
        </row>
        <row r="734">
          <cell r="D734" t="str">
            <v>21005053403</v>
          </cell>
          <cell r="E734" t="str">
            <v>王柯青</v>
          </cell>
        </row>
        <row r="735">
          <cell r="D735" t="str">
            <v>21005053513</v>
          </cell>
          <cell r="E735" t="str">
            <v>张璐璐</v>
          </cell>
        </row>
        <row r="736">
          <cell r="D736" t="str">
            <v>21005053722</v>
          </cell>
          <cell r="E736" t="str">
            <v>杨晓玉</v>
          </cell>
        </row>
        <row r="737">
          <cell r="D737" t="str">
            <v>21005053811</v>
          </cell>
          <cell r="E737" t="str">
            <v>李延馨</v>
          </cell>
        </row>
        <row r="738">
          <cell r="D738" t="str">
            <v>21005060818</v>
          </cell>
          <cell r="E738" t="str">
            <v>史振璞</v>
          </cell>
        </row>
        <row r="739">
          <cell r="D739" t="str">
            <v>21005060914</v>
          </cell>
          <cell r="E739" t="str">
            <v>贾飞红</v>
          </cell>
        </row>
        <row r="740">
          <cell r="D740" t="str">
            <v>21005061814</v>
          </cell>
          <cell r="E740" t="str">
            <v>全童</v>
          </cell>
        </row>
        <row r="741">
          <cell r="D741" t="str">
            <v>21005061918</v>
          </cell>
          <cell r="E741" t="str">
            <v>王亚丽</v>
          </cell>
        </row>
        <row r="742">
          <cell r="D742" t="str">
            <v>21005062302</v>
          </cell>
          <cell r="E742" t="str">
            <v>汤乐</v>
          </cell>
        </row>
        <row r="743">
          <cell r="D743" t="str">
            <v>21005062321</v>
          </cell>
          <cell r="E743" t="str">
            <v>宋雨雨</v>
          </cell>
        </row>
        <row r="744">
          <cell r="D744" t="str">
            <v>21005062416</v>
          </cell>
          <cell r="E744" t="str">
            <v>杨佳佳</v>
          </cell>
        </row>
        <row r="745">
          <cell r="D745" t="str">
            <v>21005010206</v>
          </cell>
          <cell r="E745" t="str">
            <v>杨文聪</v>
          </cell>
        </row>
        <row r="746">
          <cell r="D746" t="str">
            <v>21005012708</v>
          </cell>
          <cell r="E746" t="str">
            <v>郑涵方</v>
          </cell>
        </row>
        <row r="747">
          <cell r="D747" t="str">
            <v>21005013630</v>
          </cell>
          <cell r="E747" t="str">
            <v>邱艺琳</v>
          </cell>
        </row>
        <row r="748">
          <cell r="D748" t="str">
            <v>21005013713</v>
          </cell>
          <cell r="E748" t="str">
            <v>靖彦彬</v>
          </cell>
        </row>
        <row r="749">
          <cell r="D749" t="str">
            <v>21005014015</v>
          </cell>
          <cell r="E749" t="str">
            <v>杜草</v>
          </cell>
        </row>
        <row r="750">
          <cell r="D750" t="str">
            <v>21005014120</v>
          </cell>
          <cell r="E750" t="str">
            <v>周冬</v>
          </cell>
        </row>
        <row r="751">
          <cell r="D751" t="str">
            <v>21005014305</v>
          </cell>
          <cell r="E751" t="str">
            <v>周珂歆</v>
          </cell>
        </row>
        <row r="752">
          <cell r="D752" t="str">
            <v>21005022909</v>
          </cell>
          <cell r="E752" t="str">
            <v>杜盈蕾</v>
          </cell>
        </row>
        <row r="753">
          <cell r="D753" t="str">
            <v>21005030218</v>
          </cell>
          <cell r="E753" t="str">
            <v>朱绿平</v>
          </cell>
        </row>
        <row r="754">
          <cell r="D754" t="str">
            <v>21005030701</v>
          </cell>
          <cell r="E754" t="str">
            <v>李觐</v>
          </cell>
        </row>
        <row r="755">
          <cell r="D755" t="str">
            <v>21005032118</v>
          </cell>
          <cell r="E755" t="str">
            <v>包浩</v>
          </cell>
        </row>
        <row r="756">
          <cell r="D756" t="str">
            <v>21005032513</v>
          </cell>
          <cell r="E756" t="str">
            <v>杨晓楠</v>
          </cell>
        </row>
        <row r="757">
          <cell r="D757" t="str">
            <v>21005032905</v>
          </cell>
          <cell r="E757" t="str">
            <v>叶珊妍</v>
          </cell>
        </row>
        <row r="758">
          <cell r="D758" t="str">
            <v>21005043305</v>
          </cell>
          <cell r="E758" t="str">
            <v>王果</v>
          </cell>
        </row>
        <row r="759">
          <cell r="D759" t="str">
            <v>21005052204</v>
          </cell>
          <cell r="E759" t="str">
            <v>王琪</v>
          </cell>
        </row>
        <row r="760">
          <cell r="D760" t="str">
            <v>21005052410</v>
          </cell>
          <cell r="E760" t="str">
            <v>李雨丽</v>
          </cell>
        </row>
        <row r="761">
          <cell r="D761" t="str">
            <v>21005060616</v>
          </cell>
          <cell r="E761" t="str">
            <v>吕元庆</v>
          </cell>
        </row>
        <row r="762">
          <cell r="D762" t="str">
            <v>21005010717</v>
          </cell>
          <cell r="E762" t="str">
            <v>张岩</v>
          </cell>
        </row>
        <row r="763">
          <cell r="D763" t="str">
            <v>21005010805</v>
          </cell>
          <cell r="E763" t="str">
            <v>李玄</v>
          </cell>
        </row>
        <row r="764">
          <cell r="D764" t="str">
            <v>21005010821</v>
          </cell>
          <cell r="E764" t="str">
            <v>王荣</v>
          </cell>
        </row>
        <row r="765">
          <cell r="D765" t="str">
            <v>21005012223</v>
          </cell>
          <cell r="E765" t="str">
            <v>史西浩</v>
          </cell>
        </row>
        <row r="766">
          <cell r="D766" t="str">
            <v>21005012810</v>
          </cell>
          <cell r="E766" t="str">
            <v>张金金</v>
          </cell>
        </row>
        <row r="767">
          <cell r="D767" t="str">
            <v>21005013006</v>
          </cell>
          <cell r="E767" t="str">
            <v>张帆</v>
          </cell>
        </row>
        <row r="768">
          <cell r="D768" t="str">
            <v>21005014318</v>
          </cell>
          <cell r="E768" t="str">
            <v>孙佳佳</v>
          </cell>
        </row>
        <row r="769">
          <cell r="D769" t="str">
            <v>21005022828</v>
          </cell>
          <cell r="E769" t="str">
            <v>余忠文</v>
          </cell>
        </row>
        <row r="770">
          <cell r="D770" t="str">
            <v>21005023617</v>
          </cell>
          <cell r="E770" t="str">
            <v>刘士浩</v>
          </cell>
        </row>
        <row r="771">
          <cell r="D771" t="str">
            <v>21005024706</v>
          </cell>
          <cell r="E771" t="str">
            <v>刘新蓓</v>
          </cell>
        </row>
        <row r="772">
          <cell r="D772" t="str">
            <v>21005025402</v>
          </cell>
          <cell r="E772" t="str">
            <v>高博</v>
          </cell>
        </row>
        <row r="773">
          <cell r="D773" t="str">
            <v>21005030909</v>
          </cell>
          <cell r="E773" t="str">
            <v>于雯</v>
          </cell>
        </row>
        <row r="774">
          <cell r="D774" t="str">
            <v>21005031206</v>
          </cell>
          <cell r="E774" t="str">
            <v>陶含笑</v>
          </cell>
        </row>
        <row r="775">
          <cell r="D775" t="str">
            <v>21005032911</v>
          </cell>
          <cell r="E775" t="str">
            <v>皇甫全娟</v>
          </cell>
        </row>
        <row r="776">
          <cell r="D776" t="str">
            <v>21005034302</v>
          </cell>
          <cell r="E776" t="str">
            <v>杨果</v>
          </cell>
        </row>
        <row r="777">
          <cell r="D777" t="str">
            <v>21005034802</v>
          </cell>
          <cell r="E777" t="str">
            <v>李甜</v>
          </cell>
        </row>
        <row r="778">
          <cell r="D778" t="str">
            <v>21005040607</v>
          </cell>
          <cell r="E778" t="str">
            <v>潘梦</v>
          </cell>
        </row>
        <row r="779">
          <cell r="D779" t="str">
            <v>21005050627</v>
          </cell>
          <cell r="E779" t="str">
            <v>江珊</v>
          </cell>
        </row>
        <row r="780">
          <cell r="D780" t="str">
            <v>21005032319</v>
          </cell>
          <cell r="E780" t="str">
            <v>郑雪玲</v>
          </cell>
        </row>
        <row r="781">
          <cell r="D781" t="str">
            <v>21005035004</v>
          </cell>
          <cell r="E781" t="str">
            <v>侯闪</v>
          </cell>
        </row>
        <row r="782">
          <cell r="D782" t="str">
            <v>21005052514</v>
          </cell>
          <cell r="E782" t="str">
            <v>徐苗</v>
          </cell>
        </row>
        <row r="783">
          <cell r="D783" t="str">
            <v>21005052517</v>
          </cell>
          <cell r="E783" t="str">
            <v>殷盼盼</v>
          </cell>
        </row>
        <row r="784">
          <cell r="D784" t="str">
            <v>21005052520</v>
          </cell>
          <cell r="E784" t="str">
            <v>王媛</v>
          </cell>
        </row>
        <row r="785">
          <cell r="D785" t="str">
            <v>21005052601</v>
          </cell>
          <cell r="E785" t="str">
            <v>张冉</v>
          </cell>
        </row>
        <row r="786">
          <cell r="D786" t="str">
            <v>21005053514</v>
          </cell>
          <cell r="E786" t="str">
            <v>杨杰</v>
          </cell>
        </row>
        <row r="787">
          <cell r="D787" t="str">
            <v>21005060421</v>
          </cell>
          <cell r="E787" t="str">
            <v>周兵倩</v>
          </cell>
        </row>
        <row r="788">
          <cell r="D788" t="str">
            <v>21005060620</v>
          </cell>
          <cell r="E788" t="str">
            <v>李远</v>
          </cell>
        </row>
        <row r="789">
          <cell r="D789" t="str">
            <v>21005061009</v>
          </cell>
          <cell r="E789" t="str">
            <v>马李乐</v>
          </cell>
        </row>
        <row r="790">
          <cell r="D790" t="str">
            <v>21005061115</v>
          </cell>
          <cell r="E790" t="str">
            <v>崔彦丘</v>
          </cell>
        </row>
        <row r="791">
          <cell r="D791" t="str">
            <v>21005061704</v>
          </cell>
          <cell r="E791" t="str">
            <v>郑璐</v>
          </cell>
        </row>
        <row r="792">
          <cell r="D792" t="str">
            <v>21005010110</v>
          </cell>
          <cell r="E792" t="str">
            <v>孟真真</v>
          </cell>
        </row>
        <row r="793">
          <cell r="D793" t="str">
            <v>21005010310</v>
          </cell>
          <cell r="E793" t="str">
            <v>郑丽媛</v>
          </cell>
        </row>
        <row r="794">
          <cell r="D794" t="str">
            <v>21005012105</v>
          </cell>
          <cell r="E794" t="str">
            <v>董春萌</v>
          </cell>
        </row>
        <row r="795">
          <cell r="D795" t="str">
            <v>21005015005</v>
          </cell>
          <cell r="E795" t="str">
            <v>吕维琪</v>
          </cell>
        </row>
        <row r="796">
          <cell r="D796" t="str">
            <v>21005015102</v>
          </cell>
          <cell r="E796" t="str">
            <v>刘雅俗</v>
          </cell>
        </row>
        <row r="797">
          <cell r="D797" t="str">
            <v>21005015421</v>
          </cell>
          <cell r="E797" t="str">
            <v>华冰</v>
          </cell>
        </row>
        <row r="798">
          <cell r="D798" t="str">
            <v>21005015429</v>
          </cell>
          <cell r="E798" t="str">
            <v>王旭</v>
          </cell>
        </row>
        <row r="799">
          <cell r="D799" t="str">
            <v>21005015521</v>
          </cell>
          <cell r="E799" t="str">
            <v>林肖</v>
          </cell>
        </row>
        <row r="800">
          <cell r="D800" t="str">
            <v>21005020823</v>
          </cell>
          <cell r="E800" t="str">
            <v>朱明珠</v>
          </cell>
        </row>
        <row r="801">
          <cell r="D801" t="str">
            <v>21005021613</v>
          </cell>
          <cell r="E801" t="str">
            <v>周义梦</v>
          </cell>
        </row>
        <row r="802">
          <cell r="D802" t="str">
            <v>21005022027</v>
          </cell>
          <cell r="E802" t="str">
            <v>岳阳</v>
          </cell>
        </row>
        <row r="803">
          <cell r="D803" t="str">
            <v>21005023118</v>
          </cell>
          <cell r="E803" t="str">
            <v>张士博</v>
          </cell>
        </row>
        <row r="804">
          <cell r="D804" t="str">
            <v>21005023321</v>
          </cell>
          <cell r="E804" t="str">
            <v>张玉濛</v>
          </cell>
        </row>
        <row r="805">
          <cell r="D805" t="str">
            <v>21005024213</v>
          </cell>
          <cell r="E805" t="str">
            <v>袁丛</v>
          </cell>
        </row>
        <row r="806">
          <cell r="D806" t="str">
            <v>21005024302</v>
          </cell>
          <cell r="E806" t="str">
            <v>吴爽</v>
          </cell>
        </row>
        <row r="807">
          <cell r="D807" t="str">
            <v>21005024427</v>
          </cell>
          <cell r="E807" t="str">
            <v>宁晓杨</v>
          </cell>
        </row>
        <row r="808">
          <cell r="D808" t="str">
            <v>21005030527</v>
          </cell>
          <cell r="E808" t="str">
            <v>杨曼</v>
          </cell>
        </row>
        <row r="809">
          <cell r="D809" t="str">
            <v>21005030722</v>
          </cell>
          <cell r="E809" t="str">
            <v>尹一帆</v>
          </cell>
        </row>
        <row r="810">
          <cell r="D810" t="str">
            <v>21005030930</v>
          </cell>
          <cell r="E810" t="str">
            <v>李潇静</v>
          </cell>
        </row>
        <row r="811">
          <cell r="D811" t="str">
            <v>21005032915</v>
          </cell>
          <cell r="E811" t="str">
            <v>张明均</v>
          </cell>
        </row>
        <row r="812">
          <cell r="D812" t="str">
            <v>21005033127</v>
          </cell>
          <cell r="E812" t="str">
            <v>王娟</v>
          </cell>
        </row>
        <row r="813">
          <cell r="D813" t="str">
            <v>21005033214</v>
          </cell>
          <cell r="E813" t="str">
            <v>赵德娟</v>
          </cell>
        </row>
        <row r="814">
          <cell r="D814" t="str">
            <v>21005040229</v>
          </cell>
          <cell r="E814" t="str">
            <v>张春燕</v>
          </cell>
        </row>
        <row r="815">
          <cell r="D815" t="str">
            <v>21005041406</v>
          </cell>
          <cell r="E815" t="str">
            <v>刘倩倩</v>
          </cell>
        </row>
        <row r="816">
          <cell r="D816" t="str">
            <v>21005042111</v>
          </cell>
          <cell r="E816" t="str">
            <v>周娆</v>
          </cell>
        </row>
        <row r="817">
          <cell r="D817" t="str">
            <v>21005042405</v>
          </cell>
          <cell r="E817" t="str">
            <v>孟硕</v>
          </cell>
        </row>
        <row r="818">
          <cell r="D818" t="str">
            <v>21005042524</v>
          </cell>
          <cell r="E818" t="str">
            <v>刘新媛</v>
          </cell>
        </row>
        <row r="819">
          <cell r="D819" t="str">
            <v>21005052926</v>
          </cell>
          <cell r="E819" t="str">
            <v>王静伟</v>
          </cell>
        </row>
        <row r="820">
          <cell r="D820" t="str">
            <v>21005060123</v>
          </cell>
          <cell r="E820" t="str">
            <v>李雪洋</v>
          </cell>
        </row>
        <row r="821">
          <cell r="D821" t="str">
            <v>21005060719</v>
          </cell>
          <cell r="E821" t="str">
            <v>付双</v>
          </cell>
        </row>
        <row r="822">
          <cell r="D822" t="str">
            <v>21005061230</v>
          </cell>
          <cell r="E822" t="str">
            <v>于瑶</v>
          </cell>
        </row>
        <row r="823">
          <cell r="D823" t="str">
            <v>21005010417</v>
          </cell>
          <cell r="E823" t="str">
            <v>张倩倩</v>
          </cell>
        </row>
        <row r="824">
          <cell r="D824" t="str">
            <v>21005011028</v>
          </cell>
          <cell r="E824" t="str">
            <v>孙永丽</v>
          </cell>
        </row>
        <row r="825">
          <cell r="D825" t="str">
            <v>21005011202</v>
          </cell>
          <cell r="E825" t="str">
            <v>张晓明</v>
          </cell>
        </row>
        <row r="826">
          <cell r="D826" t="str">
            <v>21005011403</v>
          </cell>
          <cell r="E826" t="str">
            <v>侯甜甜</v>
          </cell>
        </row>
        <row r="827">
          <cell r="D827" t="str">
            <v>21005012322</v>
          </cell>
          <cell r="E827" t="str">
            <v>刘鹏</v>
          </cell>
        </row>
        <row r="828">
          <cell r="D828" t="str">
            <v>21005012422</v>
          </cell>
          <cell r="E828" t="str">
            <v>张婉玲</v>
          </cell>
        </row>
        <row r="829">
          <cell r="D829" t="str">
            <v>21005012814</v>
          </cell>
          <cell r="E829" t="str">
            <v>王婷婷</v>
          </cell>
        </row>
        <row r="830">
          <cell r="D830" t="str">
            <v>21005014401</v>
          </cell>
          <cell r="E830" t="str">
            <v>杨扬</v>
          </cell>
        </row>
        <row r="831">
          <cell r="D831" t="str">
            <v>21005021302</v>
          </cell>
          <cell r="E831" t="str">
            <v>张曼</v>
          </cell>
        </row>
        <row r="832">
          <cell r="D832" t="str">
            <v>21005022403</v>
          </cell>
          <cell r="E832" t="str">
            <v>张春霞</v>
          </cell>
        </row>
        <row r="833">
          <cell r="D833" t="str">
            <v>21005023319</v>
          </cell>
          <cell r="E833" t="str">
            <v>熊明胜</v>
          </cell>
        </row>
        <row r="834">
          <cell r="D834" t="str">
            <v>21005024604</v>
          </cell>
          <cell r="E834" t="str">
            <v>王山虎</v>
          </cell>
        </row>
        <row r="835">
          <cell r="D835" t="str">
            <v>21005025508</v>
          </cell>
          <cell r="E835" t="str">
            <v>王雪霏</v>
          </cell>
        </row>
        <row r="836">
          <cell r="D836" t="str">
            <v>21005025604</v>
          </cell>
          <cell r="E836" t="str">
            <v>李思沅</v>
          </cell>
        </row>
        <row r="837">
          <cell r="D837" t="str">
            <v>21005030520</v>
          </cell>
          <cell r="E837" t="str">
            <v>朱侠柯</v>
          </cell>
        </row>
        <row r="838">
          <cell r="D838" t="str">
            <v>21005030927</v>
          </cell>
          <cell r="E838" t="str">
            <v>张博</v>
          </cell>
        </row>
        <row r="839">
          <cell r="D839" t="str">
            <v>21005031003</v>
          </cell>
          <cell r="E839" t="str">
            <v>闫倩冉</v>
          </cell>
        </row>
        <row r="840">
          <cell r="D840" t="str">
            <v>21005033010</v>
          </cell>
          <cell r="E840" t="str">
            <v>范春磊</v>
          </cell>
        </row>
        <row r="841">
          <cell r="D841" t="str">
            <v>21005033323</v>
          </cell>
          <cell r="E841" t="str">
            <v>庞天俊</v>
          </cell>
        </row>
        <row r="842">
          <cell r="D842" t="str">
            <v>21005034305</v>
          </cell>
          <cell r="E842" t="str">
            <v>王亚蕊</v>
          </cell>
        </row>
        <row r="843">
          <cell r="D843" t="str">
            <v>21005041624</v>
          </cell>
          <cell r="E843" t="str">
            <v>孟亦潇</v>
          </cell>
        </row>
        <row r="844">
          <cell r="D844" t="str">
            <v>21005051407</v>
          </cell>
          <cell r="E844" t="str">
            <v>郭兹良</v>
          </cell>
        </row>
        <row r="845">
          <cell r="D845" t="str">
            <v>21005052122</v>
          </cell>
          <cell r="E845" t="str">
            <v>党永顺</v>
          </cell>
        </row>
        <row r="846">
          <cell r="D846" t="str">
            <v>21005052915</v>
          </cell>
          <cell r="E846" t="str">
            <v>万孟君</v>
          </cell>
        </row>
        <row r="847">
          <cell r="D847" t="str">
            <v>21005053707</v>
          </cell>
          <cell r="E847" t="str">
            <v>李婧阳</v>
          </cell>
        </row>
        <row r="848">
          <cell r="D848" t="str">
            <v>21005043524</v>
          </cell>
          <cell r="E848" t="str">
            <v>杨蕊</v>
          </cell>
        </row>
        <row r="849">
          <cell r="D849" t="str">
            <v>21005052313</v>
          </cell>
          <cell r="E849" t="str">
            <v>乔斯佳</v>
          </cell>
        </row>
        <row r="850">
          <cell r="D850" t="str">
            <v>21005053507</v>
          </cell>
          <cell r="E850" t="str">
            <v>郭胜男</v>
          </cell>
        </row>
        <row r="851">
          <cell r="D851" t="str">
            <v>21005053526</v>
          </cell>
          <cell r="E851" t="str">
            <v>温馨</v>
          </cell>
        </row>
        <row r="852">
          <cell r="D852" t="str">
            <v>21005053817</v>
          </cell>
          <cell r="E852" t="str">
            <v>焦碧清</v>
          </cell>
        </row>
        <row r="853">
          <cell r="D853" t="str">
            <v>21005060426</v>
          </cell>
          <cell r="E853" t="str">
            <v>莫霄涵</v>
          </cell>
        </row>
        <row r="854">
          <cell r="D854" t="str">
            <v>21005060923</v>
          </cell>
          <cell r="E854" t="str">
            <v>凌钰惠</v>
          </cell>
        </row>
        <row r="855">
          <cell r="D855" t="str">
            <v>21005062119</v>
          </cell>
          <cell r="E855" t="str">
            <v>李跃华</v>
          </cell>
        </row>
        <row r="856">
          <cell r="D856" t="str">
            <v>21005062508</v>
          </cell>
          <cell r="E856" t="str">
            <v>冯新迪</v>
          </cell>
        </row>
        <row r="857">
          <cell r="D857" t="str">
            <v>21005062607</v>
          </cell>
          <cell r="E857" t="str">
            <v>顾瑞瑞</v>
          </cell>
        </row>
        <row r="858">
          <cell r="D858" t="str">
            <v>21005062709</v>
          </cell>
          <cell r="E858" t="str">
            <v>代雨航</v>
          </cell>
        </row>
        <row r="859">
          <cell r="D859" t="str">
            <v>21005062801</v>
          </cell>
          <cell r="E859" t="str">
            <v>胡玉洁</v>
          </cell>
        </row>
        <row r="860">
          <cell r="D860" t="str">
            <v>21005010903</v>
          </cell>
          <cell r="E860" t="str">
            <v>李大龙</v>
          </cell>
        </row>
        <row r="861">
          <cell r="D861" t="str">
            <v>21005011516</v>
          </cell>
          <cell r="E861" t="str">
            <v>赵晨博</v>
          </cell>
        </row>
        <row r="862">
          <cell r="D862" t="str">
            <v>21005011528</v>
          </cell>
          <cell r="E862" t="str">
            <v>黄康</v>
          </cell>
        </row>
        <row r="863">
          <cell r="D863" t="str">
            <v>21005012616</v>
          </cell>
          <cell r="E863" t="str">
            <v>张东鑫</v>
          </cell>
        </row>
        <row r="864">
          <cell r="D864" t="str">
            <v>21005013018</v>
          </cell>
          <cell r="E864" t="str">
            <v>程灿</v>
          </cell>
        </row>
        <row r="865">
          <cell r="D865" t="str">
            <v>21005015326</v>
          </cell>
          <cell r="E865" t="str">
            <v>郭梅婷</v>
          </cell>
        </row>
        <row r="866">
          <cell r="D866" t="str">
            <v>21005015406</v>
          </cell>
          <cell r="E866" t="str">
            <v>王鹤</v>
          </cell>
        </row>
        <row r="867">
          <cell r="D867" t="str">
            <v>21005020725</v>
          </cell>
          <cell r="E867" t="str">
            <v>潘建元</v>
          </cell>
        </row>
        <row r="868">
          <cell r="D868" t="str">
            <v>21005022222</v>
          </cell>
          <cell r="E868" t="str">
            <v>李娜</v>
          </cell>
        </row>
        <row r="869">
          <cell r="D869" t="str">
            <v>21005023421</v>
          </cell>
          <cell r="E869" t="str">
            <v>谢鹏程</v>
          </cell>
        </row>
        <row r="870">
          <cell r="D870" t="str">
            <v>21005023615</v>
          </cell>
          <cell r="E870" t="str">
            <v>李皓</v>
          </cell>
        </row>
        <row r="871">
          <cell r="D871" t="str">
            <v>21005023813</v>
          </cell>
          <cell r="E871" t="str">
            <v>朱鹏涛</v>
          </cell>
        </row>
        <row r="872">
          <cell r="D872" t="str">
            <v>21005030617</v>
          </cell>
          <cell r="E872" t="str">
            <v>郭英建</v>
          </cell>
        </row>
        <row r="873">
          <cell r="D873" t="str">
            <v>21005030901</v>
          </cell>
          <cell r="E873" t="str">
            <v>黄岩</v>
          </cell>
        </row>
        <row r="874">
          <cell r="D874" t="str">
            <v>21005030905</v>
          </cell>
          <cell r="E874" t="str">
            <v>王双云</v>
          </cell>
        </row>
        <row r="875">
          <cell r="D875" t="str">
            <v>21005031611</v>
          </cell>
          <cell r="E875" t="str">
            <v>刘果</v>
          </cell>
        </row>
        <row r="876">
          <cell r="D876" t="str">
            <v>21005041413</v>
          </cell>
          <cell r="E876" t="str">
            <v>刘卫星</v>
          </cell>
        </row>
        <row r="877">
          <cell r="D877" t="str">
            <v>21005011714</v>
          </cell>
          <cell r="E877" t="str">
            <v>赵迪</v>
          </cell>
        </row>
        <row r="878">
          <cell r="D878" t="str">
            <v>21005012819</v>
          </cell>
          <cell r="E878" t="str">
            <v>辛晴</v>
          </cell>
        </row>
        <row r="879">
          <cell r="D879" t="str">
            <v>21005013304</v>
          </cell>
          <cell r="E879" t="str">
            <v>鲍梦蕾</v>
          </cell>
        </row>
        <row r="880">
          <cell r="D880" t="str">
            <v>21005013309</v>
          </cell>
          <cell r="E880" t="str">
            <v>张益豪</v>
          </cell>
        </row>
        <row r="881">
          <cell r="D881" t="str">
            <v>21005014011</v>
          </cell>
          <cell r="E881" t="str">
            <v>岳娜</v>
          </cell>
        </row>
        <row r="882">
          <cell r="D882" t="str">
            <v>21005014628</v>
          </cell>
          <cell r="E882" t="str">
            <v>周子嫄</v>
          </cell>
        </row>
        <row r="883">
          <cell r="D883" t="str">
            <v>21005021425</v>
          </cell>
          <cell r="E883" t="str">
            <v>勾志勤</v>
          </cell>
        </row>
        <row r="884">
          <cell r="D884" t="str">
            <v>21005022304</v>
          </cell>
          <cell r="E884" t="str">
            <v>丁世杰</v>
          </cell>
        </row>
        <row r="885">
          <cell r="D885" t="str">
            <v>21005023207</v>
          </cell>
          <cell r="E885" t="str">
            <v>刘文娜</v>
          </cell>
        </row>
        <row r="886">
          <cell r="D886" t="str">
            <v>21005024202</v>
          </cell>
          <cell r="E886" t="str">
            <v>杨记叶</v>
          </cell>
        </row>
        <row r="887">
          <cell r="D887" t="str">
            <v>21005024525</v>
          </cell>
          <cell r="E887" t="str">
            <v>刘幸</v>
          </cell>
        </row>
        <row r="888">
          <cell r="D888" t="str">
            <v>21005025513</v>
          </cell>
          <cell r="E888" t="str">
            <v>杜思梦</v>
          </cell>
        </row>
        <row r="889">
          <cell r="D889" t="str">
            <v>21005025619</v>
          </cell>
          <cell r="E889" t="str">
            <v>张欣鑫</v>
          </cell>
        </row>
        <row r="890">
          <cell r="D890" t="str">
            <v>21005030122</v>
          </cell>
          <cell r="E890" t="str">
            <v>王琳琳</v>
          </cell>
        </row>
        <row r="891">
          <cell r="D891" t="str">
            <v>21005033001</v>
          </cell>
          <cell r="E891" t="str">
            <v>王震</v>
          </cell>
        </row>
        <row r="892">
          <cell r="D892" t="str">
            <v>21005040219</v>
          </cell>
          <cell r="E892" t="str">
            <v>姚可双</v>
          </cell>
        </row>
        <row r="893">
          <cell r="D893" t="str">
            <v>21005041230</v>
          </cell>
          <cell r="E893" t="str">
            <v>李枚霖</v>
          </cell>
        </row>
        <row r="894">
          <cell r="D894" t="str">
            <v>21005041315</v>
          </cell>
          <cell r="E894" t="str">
            <v>靳新月</v>
          </cell>
        </row>
        <row r="895">
          <cell r="D895" t="str">
            <v>21005043505</v>
          </cell>
          <cell r="E895" t="str">
            <v>贾萌</v>
          </cell>
        </row>
        <row r="896">
          <cell r="D896" t="str">
            <v>21005060828</v>
          </cell>
          <cell r="E896" t="str">
            <v>王恩培</v>
          </cell>
        </row>
        <row r="897">
          <cell r="D897" t="str">
            <v>21005061819</v>
          </cell>
          <cell r="E897" t="str">
            <v>周俏秀</v>
          </cell>
        </row>
        <row r="898">
          <cell r="D898" t="str">
            <v>21005014917</v>
          </cell>
          <cell r="E898" t="str">
            <v>吴双</v>
          </cell>
        </row>
        <row r="899">
          <cell r="D899" t="str">
            <v>21005032820</v>
          </cell>
          <cell r="E899" t="str">
            <v>辛聪聪</v>
          </cell>
        </row>
        <row r="900">
          <cell r="D900" t="str">
            <v>21005034601</v>
          </cell>
          <cell r="E900" t="str">
            <v>李亚楠</v>
          </cell>
        </row>
        <row r="901">
          <cell r="D901" t="str">
            <v>21005053120</v>
          </cell>
          <cell r="E901" t="str">
            <v>王若霖</v>
          </cell>
        </row>
        <row r="902">
          <cell r="D902" t="str">
            <v>21005053501</v>
          </cell>
          <cell r="E902" t="str">
            <v>曹双婷</v>
          </cell>
        </row>
        <row r="903">
          <cell r="D903" t="str">
            <v>21005053807</v>
          </cell>
          <cell r="E903" t="str">
            <v>李昱昂</v>
          </cell>
        </row>
        <row r="904">
          <cell r="D904" t="str">
            <v>21005060115</v>
          </cell>
          <cell r="E904" t="str">
            <v>杨秋方</v>
          </cell>
        </row>
        <row r="905">
          <cell r="D905" t="str">
            <v>21005061107</v>
          </cell>
          <cell r="E905" t="str">
            <v>石昊玥</v>
          </cell>
        </row>
        <row r="906">
          <cell r="D906" t="str">
            <v>21005061405</v>
          </cell>
          <cell r="E906" t="str">
            <v>梅逸雯</v>
          </cell>
        </row>
        <row r="907">
          <cell r="D907" t="str">
            <v>21005010512</v>
          </cell>
          <cell r="E907" t="str">
            <v>韩明珂</v>
          </cell>
        </row>
        <row r="908">
          <cell r="D908" t="str">
            <v>21005011820</v>
          </cell>
          <cell r="E908" t="str">
            <v>李冉</v>
          </cell>
        </row>
        <row r="909">
          <cell r="D909" t="str">
            <v>21005012116</v>
          </cell>
          <cell r="E909" t="str">
            <v>吴玉帆</v>
          </cell>
        </row>
        <row r="910">
          <cell r="D910" t="str">
            <v>21005024628</v>
          </cell>
          <cell r="E910" t="str">
            <v>赵普阳</v>
          </cell>
        </row>
        <row r="911">
          <cell r="D911" t="str">
            <v>21005033103</v>
          </cell>
          <cell r="E911" t="str">
            <v>李小峰</v>
          </cell>
        </row>
        <row r="912">
          <cell r="D912" t="str">
            <v>21005053326</v>
          </cell>
          <cell r="E912" t="str">
            <v>吕美霖</v>
          </cell>
        </row>
        <row r="913">
          <cell r="D913" t="str">
            <v>21005070105</v>
          </cell>
          <cell r="E913" t="str">
            <v>李玲瑜</v>
          </cell>
        </row>
        <row r="914">
          <cell r="D914" t="str">
            <v>21005070120</v>
          </cell>
          <cell r="E914" t="str">
            <v>郑冬阳</v>
          </cell>
        </row>
        <row r="915">
          <cell r="D915" t="str">
            <v>21005070325</v>
          </cell>
          <cell r="E915" t="str">
            <v>杨建秋</v>
          </cell>
        </row>
        <row r="916">
          <cell r="D916" t="str">
            <v>21005070330</v>
          </cell>
          <cell r="E916" t="str">
            <v>刘凤蔚</v>
          </cell>
        </row>
        <row r="917">
          <cell r="D917" t="str">
            <v>21005070406</v>
          </cell>
          <cell r="E917" t="str">
            <v>尚园园</v>
          </cell>
        </row>
        <row r="918">
          <cell r="D918" t="str">
            <v>21005070611</v>
          </cell>
          <cell r="E918" t="str">
            <v>郑雪丽</v>
          </cell>
        </row>
        <row r="919">
          <cell r="D919" t="str">
            <v>21005070713</v>
          </cell>
          <cell r="E919" t="str">
            <v>王艳丽</v>
          </cell>
        </row>
        <row r="920">
          <cell r="D920" t="str">
            <v>21005070721</v>
          </cell>
          <cell r="E920" t="str">
            <v>张幸圆</v>
          </cell>
        </row>
        <row r="921">
          <cell r="D921" t="str">
            <v>21005070814</v>
          </cell>
          <cell r="E921" t="str">
            <v>张方方</v>
          </cell>
        </row>
        <row r="922">
          <cell r="D922" t="str">
            <v>21005071101</v>
          </cell>
          <cell r="E922" t="str">
            <v>张婷</v>
          </cell>
        </row>
        <row r="923">
          <cell r="D923" t="str">
            <v>21005071105</v>
          </cell>
          <cell r="E923" t="str">
            <v>张涵</v>
          </cell>
        </row>
        <row r="924">
          <cell r="D924" t="str">
            <v>21005071118</v>
          </cell>
          <cell r="E924" t="str">
            <v>张渝</v>
          </cell>
        </row>
        <row r="925">
          <cell r="D925" t="str">
            <v>21005071126</v>
          </cell>
          <cell r="E925" t="str">
            <v>王晓</v>
          </cell>
        </row>
        <row r="926">
          <cell r="D926" t="str">
            <v>21005071130</v>
          </cell>
          <cell r="E926" t="str">
            <v>何真妮</v>
          </cell>
        </row>
        <row r="927">
          <cell r="D927" t="str">
            <v>21005071224</v>
          </cell>
          <cell r="E927" t="str">
            <v>尚丽君</v>
          </cell>
        </row>
        <row r="928">
          <cell r="D928" t="str">
            <v>21005071402</v>
          </cell>
          <cell r="E928" t="str">
            <v>何玉蕾</v>
          </cell>
        </row>
        <row r="929">
          <cell r="D929" t="str">
            <v>21005071523</v>
          </cell>
          <cell r="E929" t="str">
            <v>生俐</v>
          </cell>
        </row>
        <row r="930">
          <cell r="D930" t="str">
            <v>21005071616</v>
          </cell>
          <cell r="E930" t="str">
            <v>金淼</v>
          </cell>
        </row>
        <row r="931">
          <cell r="D931" t="str">
            <v>21005071701</v>
          </cell>
          <cell r="E931" t="str">
            <v>黄征</v>
          </cell>
        </row>
        <row r="932">
          <cell r="D932" t="str">
            <v>21005071726</v>
          </cell>
          <cell r="E932" t="str">
            <v>李雪</v>
          </cell>
        </row>
        <row r="933">
          <cell r="D933" t="str">
            <v>21005071802</v>
          </cell>
          <cell r="E933" t="str">
            <v>柳裕琬</v>
          </cell>
        </row>
        <row r="934">
          <cell r="D934" t="str">
            <v>21005071902</v>
          </cell>
          <cell r="E934" t="str">
            <v>徐靓佳</v>
          </cell>
        </row>
        <row r="935">
          <cell r="D935" t="str">
            <v>21005071909</v>
          </cell>
          <cell r="E935" t="str">
            <v>马金</v>
          </cell>
        </row>
        <row r="936">
          <cell r="D936" t="str">
            <v>21005071913</v>
          </cell>
          <cell r="E936" t="str">
            <v>程光英</v>
          </cell>
        </row>
        <row r="937">
          <cell r="D937" t="str">
            <v>21005010413</v>
          </cell>
          <cell r="E937" t="str">
            <v>马娴</v>
          </cell>
        </row>
        <row r="938">
          <cell r="D938" t="str">
            <v>21005010513</v>
          </cell>
          <cell r="E938" t="str">
            <v>王梦</v>
          </cell>
        </row>
        <row r="939">
          <cell r="D939" t="str">
            <v>21005010819</v>
          </cell>
          <cell r="E939" t="str">
            <v>黄佳</v>
          </cell>
        </row>
        <row r="940">
          <cell r="D940" t="str">
            <v>21005011514</v>
          </cell>
          <cell r="E940" t="str">
            <v>胡悦</v>
          </cell>
        </row>
        <row r="941">
          <cell r="D941" t="str">
            <v>21005011706</v>
          </cell>
          <cell r="E941" t="str">
            <v>张艺馨</v>
          </cell>
        </row>
        <row r="942">
          <cell r="D942" t="str">
            <v>21005012226</v>
          </cell>
          <cell r="E942" t="str">
            <v>赵艳芳</v>
          </cell>
        </row>
        <row r="943">
          <cell r="D943" t="str">
            <v>21005012414</v>
          </cell>
          <cell r="E943" t="str">
            <v>王蕊</v>
          </cell>
        </row>
        <row r="944">
          <cell r="D944" t="str">
            <v>21005012522</v>
          </cell>
          <cell r="E944" t="str">
            <v>杨宁</v>
          </cell>
        </row>
        <row r="945">
          <cell r="D945" t="str">
            <v>21005012524</v>
          </cell>
          <cell r="E945" t="str">
            <v>张晓博</v>
          </cell>
        </row>
        <row r="946">
          <cell r="D946" t="str">
            <v>21005013117</v>
          </cell>
          <cell r="E946" t="str">
            <v>吕亚丽</v>
          </cell>
        </row>
        <row r="947">
          <cell r="D947" t="str">
            <v>21005013124</v>
          </cell>
          <cell r="E947" t="str">
            <v>邢培琳</v>
          </cell>
        </row>
        <row r="948">
          <cell r="D948" t="str">
            <v>21005013413</v>
          </cell>
          <cell r="E948" t="str">
            <v>赵乐</v>
          </cell>
        </row>
        <row r="949">
          <cell r="D949" t="str">
            <v>21005014223</v>
          </cell>
          <cell r="E949" t="str">
            <v>白凤起</v>
          </cell>
        </row>
        <row r="950">
          <cell r="D950" t="str">
            <v>21005014809</v>
          </cell>
          <cell r="E950" t="str">
            <v>张新愿</v>
          </cell>
        </row>
        <row r="951">
          <cell r="D951" t="str">
            <v>21005014814</v>
          </cell>
          <cell r="E951" t="str">
            <v>殷嘉伟</v>
          </cell>
        </row>
        <row r="952">
          <cell r="D952" t="str">
            <v>21005014829</v>
          </cell>
          <cell r="E952" t="str">
            <v>张译文</v>
          </cell>
        </row>
        <row r="953">
          <cell r="D953" t="str">
            <v>21005015527</v>
          </cell>
          <cell r="E953" t="str">
            <v>王苗</v>
          </cell>
        </row>
        <row r="954">
          <cell r="D954" t="str">
            <v>21005020125</v>
          </cell>
          <cell r="E954" t="str">
            <v>王颖</v>
          </cell>
        </row>
        <row r="955">
          <cell r="D955" t="str">
            <v>21005020126</v>
          </cell>
          <cell r="E955" t="str">
            <v>张郝文</v>
          </cell>
        </row>
        <row r="956">
          <cell r="D956" t="str">
            <v>21005021021</v>
          </cell>
          <cell r="E956" t="str">
            <v>徐寒竹</v>
          </cell>
        </row>
        <row r="957">
          <cell r="D957" t="str">
            <v>21005021514</v>
          </cell>
          <cell r="E957" t="str">
            <v>丁阳</v>
          </cell>
        </row>
        <row r="958">
          <cell r="D958" t="str">
            <v>21005022002</v>
          </cell>
          <cell r="E958" t="str">
            <v>王甜</v>
          </cell>
        </row>
        <row r="959">
          <cell r="D959" t="str">
            <v>21005022225</v>
          </cell>
          <cell r="E959" t="str">
            <v>李元春</v>
          </cell>
        </row>
        <row r="960">
          <cell r="D960" t="str">
            <v>21005022629</v>
          </cell>
          <cell r="E960" t="str">
            <v>刘明星</v>
          </cell>
        </row>
        <row r="961">
          <cell r="D961" t="str">
            <v>21005022729</v>
          </cell>
          <cell r="E961" t="str">
            <v>乔琪</v>
          </cell>
        </row>
        <row r="962">
          <cell r="D962" t="str">
            <v>21005022916</v>
          </cell>
          <cell r="E962" t="str">
            <v>陶旭岩</v>
          </cell>
        </row>
        <row r="963">
          <cell r="D963" t="str">
            <v>21005023616</v>
          </cell>
          <cell r="E963" t="str">
            <v>程盼盼</v>
          </cell>
        </row>
        <row r="964">
          <cell r="D964" t="str">
            <v>21005023702</v>
          </cell>
          <cell r="E964" t="str">
            <v>包一凡</v>
          </cell>
        </row>
        <row r="965">
          <cell r="D965" t="str">
            <v>21005023711</v>
          </cell>
          <cell r="E965" t="str">
            <v>陈明珠</v>
          </cell>
        </row>
        <row r="966">
          <cell r="D966" t="str">
            <v>21005024922</v>
          </cell>
          <cell r="E966" t="str">
            <v>陈菲</v>
          </cell>
        </row>
        <row r="967">
          <cell r="D967" t="str">
            <v>21005025024</v>
          </cell>
          <cell r="E967" t="str">
            <v>郑玉燕</v>
          </cell>
        </row>
        <row r="968">
          <cell r="D968" t="str">
            <v>21005025406</v>
          </cell>
          <cell r="E968" t="str">
            <v>娄壤予</v>
          </cell>
        </row>
        <row r="969">
          <cell r="D969" t="str">
            <v>21005030123</v>
          </cell>
          <cell r="E969" t="str">
            <v>程琳</v>
          </cell>
        </row>
        <row r="970">
          <cell r="D970" t="str">
            <v>21005030922</v>
          </cell>
          <cell r="E970" t="str">
            <v>李娜</v>
          </cell>
        </row>
        <row r="971">
          <cell r="D971" t="str">
            <v>21005032017</v>
          </cell>
          <cell r="E971" t="str">
            <v>马蕊</v>
          </cell>
        </row>
        <row r="972">
          <cell r="D972" t="str">
            <v>21005032219</v>
          </cell>
          <cell r="E972" t="str">
            <v>任航</v>
          </cell>
        </row>
        <row r="973">
          <cell r="D973" t="str">
            <v>21005032524</v>
          </cell>
          <cell r="E973" t="str">
            <v>任萌</v>
          </cell>
        </row>
        <row r="974">
          <cell r="D974" t="str">
            <v>21005033211</v>
          </cell>
          <cell r="E974" t="str">
            <v>李柳茹</v>
          </cell>
        </row>
        <row r="975">
          <cell r="D975" t="str">
            <v>21005033403</v>
          </cell>
          <cell r="E975" t="str">
            <v>孟艳</v>
          </cell>
        </row>
        <row r="976">
          <cell r="D976" t="str">
            <v>21005033419</v>
          </cell>
          <cell r="E976" t="str">
            <v>孟喆</v>
          </cell>
        </row>
        <row r="977">
          <cell r="D977" t="str">
            <v>21005033804</v>
          </cell>
          <cell r="E977" t="str">
            <v>潘迪</v>
          </cell>
        </row>
        <row r="978">
          <cell r="D978" t="str">
            <v>21005034307</v>
          </cell>
          <cell r="E978" t="str">
            <v>王晓晨</v>
          </cell>
        </row>
        <row r="979">
          <cell r="D979" t="str">
            <v>21005034609</v>
          </cell>
          <cell r="E979" t="str">
            <v>李双双</v>
          </cell>
        </row>
        <row r="980">
          <cell r="D980" t="str">
            <v>21005034806</v>
          </cell>
          <cell r="E980" t="str">
            <v>陈丽珠</v>
          </cell>
        </row>
        <row r="981">
          <cell r="D981" t="str">
            <v>21005040313</v>
          </cell>
          <cell r="E981" t="str">
            <v>冯帆</v>
          </cell>
        </row>
        <row r="982">
          <cell r="D982" t="str">
            <v>21005040403</v>
          </cell>
          <cell r="E982" t="str">
            <v>王娅婷</v>
          </cell>
        </row>
        <row r="983">
          <cell r="D983" t="str">
            <v>21005040801</v>
          </cell>
          <cell r="E983" t="str">
            <v>周钰涵</v>
          </cell>
        </row>
        <row r="984">
          <cell r="D984" t="str">
            <v>21005040809</v>
          </cell>
          <cell r="E984" t="str">
            <v>许梅</v>
          </cell>
        </row>
        <row r="985">
          <cell r="D985" t="str">
            <v>21005040924</v>
          </cell>
          <cell r="E985" t="str">
            <v>朱珠</v>
          </cell>
        </row>
        <row r="986">
          <cell r="D986" t="str">
            <v>21005042212</v>
          </cell>
          <cell r="E986" t="str">
            <v>宗仙</v>
          </cell>
        </row>
        <row r="987">
          <cell r="D987" t="str">
            <v>21005050423</v>
          </cell>
          <cell r="E987" t="str">
            <v>杨洋</v>
          </cell>
        </row>
        <row r="988">
          <cell r="D988" t="str">
            <v>21005050530</v>
          </cell>
          <cell r="E988" t="str">
            <v>曾丽</v>
          </cell>
        </row>
        <row r="989">
          <cell r="D989" t="str">
            <v>21005050928</v>
          </cell>
          <cell r="E989" t="str">
            <v>姚俊先</v>
          </cell>
        </row>
        <row r="990">
          <cell r="D990" t="str">
            <v>21005052009</v>
          </cell>
          <cell r="E990" t="str">
            <v>胡诗忆</v>
          </cell>
        </row>
        <row r="991">
          <cell r="D991" t="str">
            <v>21005052330</v>
          </cell>
          <cell r="E991" t="str">
            <v>魏静怡</v>
          </cell>
        </row>
        <row r="992">
          <cell r="D992" t="str">
            <v>21005052604</v>
          </cell>
          <cell r="E992" t="str">
            <v>白婉莹</v>
          </cell>
        </row>
        <row r="993">
          <cell r="D993" t="str">
            <v>21005052609</v>
          </cell>
          <cell r="E993" t="str">
            <v>王远</v>
          </cell>
        </row>
        <row r="994">
          <cell r="D994" t="str">
            <v>21005052724</v>
          </cell>
          <cell r="E994" t="str">
            <v>洪荣</v>
          </cell>
        </row>
        <row r="995">
          <cell r="D995" t="str">
            <v>21005053621</v>
          </cell>
          <cell r="E995" t="str">
            <v>张宁</v>
          </cell>
        </row>
        <row r="996">
          <cell r="D996" t="str">
            <v>21005060419</v>
          </cell>
          <cell r="E996" t="str">
            <v>郑凯文</v>
          </cell>
        </row>
        <row r="997">
          <cell r="D997" t="str">
            <v>21005060624</v>
          </cell>
          <cell r="E997" t="str">
            <v>刘佳静</v>
          </cell>
        </row>
        <row r="998">
          <cell r="D998" t="str">
            <v>21005060625</v>
          </cell>
          <cell r="E998" t="str">
            <v>谭金炎</v>
          </cell>
        </row>
        <row r="999">
          <cell r="D999" t="str">
            <v>21005060922</v>
          </cell>
          <cell r="E999" t="str">
            <v>方一鑫</v>
          </cell>
        </row>
        <row r="1000">
          <cell r="D1000" t="str">
            <v>21005061208</v>
          </cell>
          <cell r="E1000" t="str">
            <v>朱越</v>
          </cell>
        </row>
        <row r="1001">
          <cell r="D1001" t="str">
            <v>21005061306</v>
          </cell>
          <cell r="E1001" t="str">
            <v>范梦恬</v>
          </cell>
        </row>
        <row r="1002">
          <cell r="D1002" t="str">
            <v>21005061604</v>
          </cell>
          <cell r="E1002" t="str">
            <v>常晓波</v>
          </cell>
        </row>
        <row r="1003">
          <cell r="D1003" t="str">
            <v>21005061703</v>
          </cell>
          <cell r="E1003" t="str">
            <v>王梦</v>
          </cell>
        </row>
        <row r="1004">
          <cell r="D1004" t="str">
            <v>21005010219</v>
          </cell>
          <cell r="E1004" t="str">
            <v>丁六双</v>
          </cell>
        </row>
        <row r="1005">
          <cell r="D1005" t="str">
            <v>21005010321</v>
          </cell>
          <cell r="E1005" t="str">
            <v>郑柯</v>
          </cell>
        </row>
        <row r="1006">
          <cell r="D1006" t="str">
            <v>21005010602</v>
          </cell>
          <cell r="E1006" t="str">
            <v>李靖</v>
          </cell>
        </row>
        <row r="1007">
          <cell r="D1007" t="str">
            <v>21005013024</v>
          </cell>
          <cell r="E1007" t="str">
            <v>潘蓉蓉</v>
          </cell>
        </row>
        <row r="1008">
          <cell r="D1008" t="str">
            <v>21005013621</v>
          </cell>
          <cell r="E1008" t="str">
            <v>王红</v>
          </cell>
        </row>
        <row r="1009">
          <cell r="D1009" t="str">
            <v>21005014109</v>
          </cell>
          <cell r="E1009" t="str">
            <v>王莉莉</v>
          </cell>
        </row>
        <row r="1010">
          <cell r="D1010" t="str">
            <v>21005014330</v>
          </cell>
          <cell r="E1010" t="str">
            <v>张轶玮</v>
          </cell>
        </row>
        <row r="1011">
          <cell r="D1011" t="str">
            <v>21005014806</v>
          </cell>
          <cell r="E1011" t="str">
            <v>石金奇</v>
          </cell>
        </row>
        <row r="1012">
          <cell r="D1012" t="str">
            <v>21005014817</v>
          </cell>
          <cell r="E1012" t="str">
            <v>徐星星</v>
          </cell>
        </row>
        <row r="1013">
          <cell r="D1013" t="str">
            <v>21005014909</v>
          </cell>
          <cell r="E1013" t="str">
            <v>刘普</v>
          </cell>
        </row>
        <row r="1014">
          <cell r="D1014" t="str">
            <v>21005020103</v>
          </cell>
          <cell r="E1014" t="str">
            <v>高思敏</v>
          </cell>
        </row>
        <row r="1015">
          <cell r="D1015" t="str">
            <v>21005020327</v>
          </cell>
          <cell r="E1015" t="str">
            <v>汪可可</v>
          </cell>
        </row>
        <row r="1016">
          <cell r="D1016" t="str">
            <v>21005020606</v>
          </cell>
          <cell r="E1016" t="str">
            <v>汤静丽</v>
          </cell>
        </row>
        <row r="1017">
          <cell r="D1017" t="str">
            <v>21005021005</v>
          </cell>
          <cell r="E1017" t="str">
            <v>闫珂</v>
          </cell>
        </row>
        <row r="1018">
          <cell r="D1018" t="str">
            <v>21005021209</v>
          </cell>
          <cell r="E1018" t="str">
            <v>郭慧鹏</v>
          </cell>
        </row>
        <row r="1019">
          <cell r="D1019" t="str">
            <v>21005021729</v>
          </cell>
          <cell r="E1019" t="str">
            <v>陈明斯毓</v>
          </cell>
        </row>
        <row r="1020">
          <cell r="D1020" t="str">
            <v>21005022007</v>
          </cell>
          <cell r="E1020" t="str">
            <v>秦广尊</v>
          </cell>
        </row>
        <row r="1021">
          <cell r="D1021" t="str">
            <v>21005022322</v>
          </cell>
          <cell r="E1021" t="str">
            <v>徐彦</v>
          </cell>
        </row>
        <row r="1022">
          <cell r="D1022" t="str">
            <v>21005022710</v>
          </cell>
          <cell r="E1022" t="str">
            <v>孙晓萱</v>
          </cell>
        </row>
        <row r="1023">
          <cell r="D1023" t="str">
            <v>21005022809</v>
          </cell>
          <cell r="E1023" t="str">
            <v>张筝</v>
          </cell>
        </row>
        <row r="1024">
          <cell r="D1024" t="str">
            <v>21005023005</v>
          </cell>
          <cell r="E1024" t="str">
            <v>王延波</v>
          </cell>
        </row>
        <row r="1025">
          <cell r="D1025" t="str">
            <v>21005023129</v>
          </cell>
          <cell r="E1025" t="str">
            <v>胡佳乐</v>
          </cell>
        </row>
        <row r="1026">
          <cell r="D1026" t="str">
            <v>21005023627</v>
          </cell>
          <cell r="E1026" t="str">
            <v>李卓娜</v>
          </cell>
        </row>
        <row r="1027">
          <cell r="D1027" t="str">
            <v>21005023710</v>
          </cell>
          <cell r="E1027" t="str">
            <v>杨启迪</v>
          </cell>
        </row>
        <row r="1028">
          <cell r="D1028" t="str">
            <v>21005023730</v>
          </cell>
          <cell r="E1028" t="str">
            <v>符佳萌</v>
          </cell>
        </row>
        <row r="1029">
          <cell r="D1029" t="str">
            <v>21005023824</v>
          </cell>
          <cell r="E1029" t="str">
            <v>孙景阳</v>
          </cell>
        </row>
        <row r="1030">
          <cell r="D1030" t="str">
            <v>21005023929</v>
          </cell>
          <cell r="E1030" t="str">
            <v>徐婷婷</v>
          </cell>
        </row>
        <row r="1031">
          <cell r="D1031" t="str">
            <v>21005024502</v>
          </cell>
          <cell r="E1031" t="str">
            <v>陈明珠</v>
          </cell>
        </row>
        <row r="1032">
          <cell r="D1032" t="str">
            <v>21005024510</v>
          </cell>
          <cell r="E1032" t="str">
            <v>李田雨</v>
          </cell>
        </row>
        <row r="1033">
          <cell r="D1033" t="str">
            <v>21005024516</v>
          </cell>
          <cell r="E1033" t="str">
            <v>程洒</v>
          </cell>
        </row>
        <row r="1034">
          <cell r="D1034" t="str">
            <v>21005024527</v>
          </cell>
          <cell r="E1034" t="str">
            <v>郭瑞</v>
          </cell>
        </row>
        <row r="1035">
          <cell r="D1035" t="str">
            <v>21005024616</v>
          </cell>
          <cell r="E1035" t="str">
            <v>李芳芳</v>
          </cell>
        </row>
        <row r="1036">
          <cell r="D1036" t="str">
            <v>21005024715</v>
          </cell>
          <cell r="E1036" t="str">
            <v>黄亮博</v>
          </cell>
        </row>
        <row r="1037">
          <cell r="D1037" t="str">
            <v>21005024906</v>
          </cell>
          <cell r="E1037" t="str">
            <v>汤杰丽</v>
          </cell>
        </row>
        <row r="1038">
          <cell r="D1038" t="str">
            <v>21005025304</v>
          </cell>
          <cell r="E1038" t="str">
            <v>陈展</v>
          </cell>
        </row>
        <row r="1039">
          <cell r="D1039" t="str">
            <v>21005030128</v>
          </cell>
          <cell r="E1039" t="str">
            <v>魏新苗</v>
          </cell>
        </row>
        <row r="1040">
          <cell r="D1040" t="str">
            <v>21005030524</v>
          </cell>
          <cell r="E1040" t="str">
            <v>刘素素</v>
          </cell>
        </row>
        <row r="1041">
          <cell r="D1041" t="str">
            <v>21005031029</v>
          </cell>
          <cell r="E1041" t="str">
            <v>谢萌</v>
          </cell>
        </row>
        <row r="1042">
          <cell r="D1042" t="str">
            <v>21005031425</v>
          </cell>
          <cell r="E1042" t="str">
            <v>刘莹莹</v>
          </cell>
        </row>
        <row r="1043">
          <cell r="D1043" t="str">
            <v>21005031617</v>
          </cell>
          <cell r="E1043" t="str">
            <v>李晓颖</v>
          </cell>
        </row>
        <row r="1044">
          <cell r="D1044" t="str">
            <v>21005031713</v>
          </cell>
          <cell r="E1044" t="str">
            <v>张静</v>
          </cell>
        </row>
        <row r="1045">
          <cell r="D1045" t="str">
            <v>21005031816</v>
          </cell>
          <cell r="E1045" t="str">
            <v>王燕娇</v>
          </cell>
        </row>
        <row r="1046">
          <cell r="D1046" t="str">
            <v>21005032119</v>
          </cell>
          <cell r="E1046" t="str">
            <v>张鑫</v>
          </cell>
        </row>
        <row r="1047">
          <cell r="D1047" t="str">
            <v>21005032204</v>
          </cell>
          <cell r="E1047" t="str">
            <v>张怡</v>
          </cell>
        </row>
        <row r="1048">
          <cell r="D1048" t="str">
            <v>21005032407</v>
          </cell>
          <cell r="E1048" t="str">
            <v>赖家敏</v>
          </cell>
        </row>
        <row r="1049">
          <cell r="D1049" t="str">
            <v>21005032715</v>
          </cell>
          <cell r="E1049" t="str">
            <v>李征</v>
          </cell>
        </row>
        <row r="1050">
          <cell r="D1050" t="str">
            <v>21005032720</v>
          </cell>
          <cell r="E1050" t="str">
            <v>肖楠</v>
          </cell>
        </row>
        <row r="1051">
          <cell r="D1051" t="str">
            <v>21005033118</v>
          </cell>
          <cell r="E1051" t="str">
            <v>张丹阳</v>
          </cell>
        </row>
        <row r="1052">
          <cell r="D1052" t="str">
            <v>21005033511</v>
          </cell>
          <cell r="E1052" t="str">
            <v>张芳</v>
          </cell>
        </row>
        <row r="1053">
          <cell r="D1053" t="str">
            <v>21005033812</v>
          </cell>
          <cell r="E1053" t="str">
            <v>许晓雯</v>
          </cell>
        </row>
        <row r="1054">
          <cell r="D1054" t="str">
            <v>21005034826</v>
          </cell>
          <cell r="E1054" t="str">
            <v>张辛</v>
          </cell>
        </row>
        <row r="1055">
          <cell r="D1055" t="str">
            <v>21005034908</v>
          </cell>
          <cell r="E1055" t="str">
            <v>杨艺旋</v>
          </cell>
        </row>
        <row r="1056">
          <cell r="D1056" t="str">
            <v>21005035020</v>
          </cell>
          <cell r="E1056" t="str">
            <v>宋金香</v>
          </cell>
        </row>
        <row r="1057">
          <cell r="D1057" t="str">
            <v>21005040319</v>
          </cell>
          <cell r="E1057" t="str">
            <v>刘昕怡</v>
          </cell>
        </row>
        <row r="1058">
          <cell r="D1058" t="str">
            <v>21005040330</v>
          </cell>
          <cell r="E1058" t="str">
            <v>高学梅</v>
          </cell>
        </row>
        <row r="1059">
          <cell r="D1059" t="str">
            <v>21005042017</v>
          </cell>
          <cell r="E1059" t="str">
            <v>刘金枝</v>
          </cell>
        </row>
        <row r="1060">
          <cell r="D1060" t="str">
            <v>21005042102</v>
          </cell>
          <cell r="E1060" t="str">
            <v>窦丽娜</v>
          </cell>
        </row>
        <row r="1061">
          <cell r="D1061" t="str">
            <v>21005043012</v>
          </cell>
          <cell r="E1061" t="str">
            <v>鲁丽媛</v>
          </cell>
        </row>
        <row r="1062">
          <cell r="D1062" t="str">
            <v>21005043423</v>
          </cell>
          <cell r="E1062" t="str">
            <v>慕潇</v>
          </cell>
        </row>
        <row r="1063">
          <cell r="D1063" t="str">
            <v>21005043428</v>
          </cell>
          <cell r="E1063" t="str">
            <v>张萌</v>
          </cell>
        </row>
        <row r="1064">
          <cell r="D1064" t="str">
            <v>21005043825</v>
          </cell>
          <cell r="E1064" t="str">
            <v>时瑞</v>
          </cell>
        </row>
        <row r="1065">
          <cell r="D1065" t="str">
            <v>21005052529</v>
          </cell>
          <cell r="E1065" t="str">
            <v>张成成</v>
          </cell>
        </row>
        <row r="1066">
          <cell r="D1066" t="str">
            <v>21005053014</v>
          </cell>
          <cell r="E1066" t="str">
            <v>马丹</v>
          </cell>
        </row>
        <row r="1067">
          <cell r="D1067" t="str">
            <v>21005060420</v>
          </cell>
          <cell r="E1067" t="str">
            <v>郭萌</v>
          </cell>
        </row>
        <row r="1068">
          <cell r="D1068" t="str">
            <v>21005060621</v>
          </cell>
          <cell r="E1068" t="str">
            <v>杨赛</v>
          </cell>
        </row>
        <row r="1069">
          <cell r="D1069" t="str">
            <v>21005061027</v>
          </cell>
          <cell r="E1069" t="str">
            <v>张艺凡</v>
          </cell>
        </row>
        <row r="1070">
          <cell r="D1070" t="str">
            <v>21005061510</v>
          </cell>
          <cell r="E1070" t="str">
            <v>夏坤</v>
          </cell>
        </row>
        <row r="1071">
          <cell r="D1071" t="str">
            <v>21005062301</v>
          </cell>
          <cell r="E1071" t="str">
            <v>冀品</v>
          </cell>
        </row>
        <row r="1072">
          <cell r="D1072" t="str">
            <v>21005062428</v>
          </cell>
          <cell r="E1072" t="str">
            <v>魏媛</v>
          </cell>
        </row>
        <row r="1073">
          <cell r="D1073" t="str">
            <v>21005062716</v>
          </cell>
          <cell r="E1073" t="str">
            <v>刘静</v>
          </cell>
        </row>
        <row r="1074">
          <cell r="D1074" t="str">
            <v>21005020923</v>
          </cell>
          <cell r="E1074" t="str">
            <v>张辉</v>
          </cell>
        </row>
        <row r="1075">
          <cell r="D1075" t="str">
            <v>21005021902</v>
          </cell>
          <cell r="E1075" t="str">
            <v>赵国力</v>
          </cell>
        </row>
        <row r="1076">
          <cell r="D1076" t="str">
            <v>21005022725</v>
          </cell>
          <cell r="E1076" t="str">
            <v>王燕</v>
          </cell>
        </row>
        <row r="1077">
          <cell r="D1077" t="str">
            <v>21005033207</v>
          </cell>
          <cell r="E1077" t="str">
            <v>穆冉</v>
          </cell>
        </row>
        <row r="1078">
          <cell r="D1078" t="str">
            <v>21005033408</v>
          </cell>
          <cell r="E1078" t="str">
            <v>柳怡茗</v>
          </cell>
        </row>
        <row r="1079">
          <cell r="D1079" t="str">
            <v>21005035201</v>
          </cell>
          <cell r="E1079" t="str">
            <v>杨凯丽</v>
          </cell>
        </row>
        <row r="1080">
          <cell r="D1080" t="str">
            <v>21005040519</v>
          </cell>
          <cell r="E1080" t="str">
            <v>曾添</v>
          </cell>
        </row>
        <row r="1081">
          <cell r="D1081" t="str">
            <v>21005042617</v>
          </cell>
          <cell r="E1081" t="str">
            <v>王文姝</v>
          </cell>
        </row>
        <row r="1082">
          <cell r="D1082" t="str">
            <v>21005042708</v>
          </cell>
          <cell r="E1082" t="str">
            <v>张媛媛</v>
          </cell>
        </row>
        <row r="1083">
          <cell r="D1083" t="str">
            <v>21005043203</v>
          </cell>
          <cell r="E1083" t="str">
            <v>王蒙蒙</v>
          </cell>
        </row>
        <row r="1084">
          <cell r="D1084" t="str">
            <v>21005043321</v>
          </cell>
          <cell r="E1084" t="str">
            <v>刘孟姿</v>
          </cell>
        </row>
        <row r="1085">
          <cell r="D1085" t="str">
            <v>21005043715</v>
          </cell>
          <cell r="E1085" t="str">
            <v>魏可欣</v>
          </cell>
        </row>
        <row r="1086">
          <cell r="D1086" t="str">
            <v>21005050114</v>
          </cell>
          <cell r="E1086" t="str">
            <v>袁晓波</v>
          </cell>
        </row>
        <row r="1087">
          <cell r="D1087" t="str">
            <v>21005050209</v>
          </cell>
          <cell r="E1087" t="str">
            <v>卢祎</v>
          </cell>
        </row>
        <row r="1088">
          <cell r="D1088" t="str">
            <v>21005051526</v>
          </cell>
          <cell r="E1088" t="str">
            <v>靳梵</v>
          </cell>
        </row>
        <row r="1089">
          <cell r="D1089" t="str">
            <v>21005060104</v>
          </cell>
          <cell r="E1089" t="str">
            <v>韩明珠</v>
          </cell>
        </row>
        <row r="1090">
          <cell r="D1090" t="str">
            <v>21005060209</v>
          </cell>
          <cell r="E1090" t="str">
            <v>时宜舵</v>
          </cell>
        </row>
        <row r="1091">
          <cell r="D1091" t="str">
            <v>21005060324</v>
          </cell>
          <cell r="E1091" t="str">
            <v>张梦玲</v>
          </cell>
        </row>
        <row r="1092">
          <cell r="D1092" t="str">
            <v>21005060417</v>
          </cell>
          <cell r="E1092" t="str">
            <v>郭茜</v>
          </cell>
        </row>
        <row r="1093">
          <cell r="D1093" t="str">
            <v>21005061020</v>
          </cell>
          <cell r="E1093" t="str">
            <v>王非帆</v>
          </cell>
        </row>
        <row r="1094">
          <cell r="D1094" t="str">
            <v>21005030827</v>
          </cell>
          <cell r="E1094" t="str">
            <v>聂辛峰</v>
          </cell>
        </row>
        <row r="1095">
          <cell r="D1095" t="str">
            <v>21005041012</v>
          </cell>
          <cell r="E1095" t="str">
            <v>王利涛</v>
          </cell>
        </row>
        <row r="1096">
          <cell r="D1096" t="str">
            <v>21005043515</v>
          </cell>
          <cell r="E1096" t="str">
            <v>刘明</v>
          </cell>
        </row>
        <row r="1097">
          <cell r="D1097" t="str">
            <v>21005061928</v>
          </cell>
          <cell r="E1097" t="str">
            <v>王东奇</v>
          </cell>
        </row>
        <row r="1098">
          <cell r="D1098" t="str">
            <v>21005062622</v>
          </cell>
          <cell r="E1098" t="str">
            <v>陈文康</v>
          </cell>
        </row>
        <row r="1099">
          <cell r="D1099" t="str">
            <v>21005062715</v>
          </cell>
          <cell r="E1099" t="str">
            <v>葛长虹</v>
          </cell>
        </row>
        <row r="1100">
          <cell r="D1100" t="str">
            <v>21005013930</v>
          </cell>
          <cell r="E1100" t="str">
            <v>王春立</v>
          </cell>
        </row>
        <row r="1101">
          <cell r="D1101" t="str">
            <v>21005023311</v>
          </cell>
          <cell r="E1101" t="str">
            <v>冉金幸</v>
          </cell>
        </row>
        <row r="1102">
          <cell r="D1102" t="str">
            <v>21005024120</v>
          </cell>
          <cell r="E1102" t="str">
            <v>武加威</v>
          </cell>
        </row>
        <row r="1103">
          <cell r="D1103" t="str">
            <v>21005024627</v>
          </cell>
          <cell r="E1103" t="str">
            <v>武晗</v>
          </cell>
        </row>
        <row r="1104">
          <cell r="D1104" t="str">
            <v>21005025209</v>
          </cell>
          <cell r="E1104" t="str">
            <v>李春风</v>
          </cell>
        </row>
        <row r="1105">
          <cell r="D1105" t="str">
            <v>21005031103</v>
          </cell>
          <cell r="E1105" t="str">
            <v>王良玉</v>
          </cell>
        </row>
        <row r="1106">
          <cell r="D1106" t="str">
            <v>21005033013</v>
          </cell>
          <cell r="E1106" t="str">
            <v>刘幸</v>
          </cell>
        </row>
        <row r="1107">
          <cell r="D1107" t="str">
            <v>21005040910</v>
          </cell>
          <cell r="E1107" t="str">
            <v>李永真</v>
          </cell>
        </row>
        <row r="1108">
          <cell r="D1108" t="str">
            <v>21005051228</v>
          </cell>
          <cell r="E1108" t="str">
            <v>赵亚男</v>
          </cell>
        </row>
        <row r="1109">
          <cell r="D1109" t="str">
            <v>21005052602</v>
          </cell>
          <cell r="E1109" t="str">
            <v>王怡雯</v>
          </cell>
        </row>
        <row r="1110">
          <cell r="D1110" t="str">
            <v>21005052929</v>
          </cell>
          <cell r="E1110" t="str">
            <v>黄宛博</v>
          </cell>
        </row>
        <row r="1111">
          <cell r="D1111" t="str">
            <v>21005010319</v>
          </cell>
          <cell r="E1111" t="str">
            <v>徐佳豪</v>
          </cell>
        </row>
        <row r="1112">
          <cell r="D1112" t="str">
            <v>21005012111</v>
          </cell>
          <cell r="E1112" t="str">
            <v>陈克飒</v>
          </cell>
        </row>
        <row r="1113">
          <cell r="D1113" t="str">
            <v>21005012607</v>
          </cell>
          <cell r="E1113" t="str">
            <v>王刚</v>
          </cell>
        </row>
        <row r="1114">
          <cell r="D1114" t="str">
            <v>21005013814</v>
          </cell>
          <cell r="E1114" t="str">
            <v>刘伟峰</v>
          </cell>
        </row>
        <row r="1115">
          <cell r="D1115" t="str">
            <v>21005014203</v>
          </cell>
          <cell r="E1115" t="str">
            <v>王敬哲</v>
          </cell>
        </row>
        <row r="1116">
          <cell r="D1116" t="str">
            <v>21005014315</v>
          </cell>
          <cell r="E1116" t="str">
            <v>王亚曼</v>
          </cell>
        </row>
        <row r="1117">
          <cell r="D1117" t="str">
            <v>21005021314</v>
          </cell>
          <cell r="E1117" t="str">
            <v>尹小萱</v>
          </cell>
        </row>
        <row r="1118">
          <cell r="D1118" t="str">
            <v>21005022528</v>
          </cell>
          <cell r="E1118" t="str">
            <v>陈秀珍</v>
          </cell>
        </row>
        <row r="1119">
          <cell r="D1119" t="str">
            <v>21005023809</v>
          </cell>
          <cell r="E1119" t="str">
            <v>王佳</v>
          </cell>
        </row>
        <row r="1120">
          <cell r="D1120" t="str">
            <v>21005024306</v>
          </cell>
          <cell r="E1120" t="str">
            <v>唐玉苗</v>
          </cell>
        </row>
        <row r="1121">
          <cell r="D1121" t="str">
            <v>21005025428</v>
          </cell>
          <cell r="E1121" t="str">
            <v>李静</v>
          </cell>
        </row>
        <row r="1122">
          <cell r="D1122" t="str">
            <v>21005030322</v>
          </cell>
          <cell r="E1122" t="str">
            <v>王群棣</v>
          </cell>
        </row>
        <row r="1123">
          <cell r="D1123" t="str">
            <v>21005030508</v>
          </cell>
          <cell r="E1123" t="str">
            <v>李杨</v>
          </cell>
        </row>
        <row r="1124">
          <cell r="D1124" t="str">
            <v>21005030616</v>
          </cell>
          <cell r="E1124" t="str">
            <v>李帅</v>
          </cell>
        </row>
        <row r="1125">
          <cell r="D1125" t="str">
            <v>21005030622</v>
          </cell>
          <cell r="E1125" t="str">
            <v>范娟</v>
          </cell>
        </row>
        <row r="1126">
          <cell r="D1126" t="str">
            <v>21005032625</v>
          </cell>
          <cell r="E1126" t="str">
            <v>赵晓蕾</v>
          </cell>
        </row>
        <row r="1127">
          <cell r="D1127" t="str">
            <v>21005035009</v>
          </cell>
          <cell r="E1127" t="str">
            <v>蒋鑫</v>
          </cell>
        </row>
        <row r="1128">
          <cell r="D1128" t="str">
            <v>21005041311</v>
          </cell>
          <cell r="E1128" t="str">
            <v>王婷婷</v>
          </cell>
        </row>
        <row r="1129">
          <cell r="D1129" t="str">
            <v>21005041602</v>
          </cell>
          <cell r="E1129" t="str">
            <v>吴琼</v>
          </cell>
        </row>
        <row r="1130">
          <cell r="D1130" t="str">
            <v>21005041804</v>
          </cell>
          <cell r="E1130" t="str">
            <v>范奕晨</v>
          </cell>
        </row>
        <row r="1131">
          <cell r="D1131" t="str">
            <v>21005043819</v>
          </cell>
          <cell r="E1131" t="str">
            <v>王琳</v>
          </cell>
        </row>
        <row r="1132">
          <cell r="D1132" t="str">
            <v>21005050501</v>
          </cell>
          <cell r="E1132" t="str">
            <v>杨光子</v>
          </cell>
        </row>
        <row r="1133">
          <cell r="D1133" t="str">
            <v>21005051511</v>
          </cell>
          <cell r="E1133" t="str">
            <v>茹欣欣</v>
          </cell>
        </row>
        <row r="1134">
          <cell r="D1134" t="str">
            <v>21005052303</v>
          </cell>
          <cell r="E1134" t="str">
            <v>赵琳源</v>
          </cell>
        </row>
        <row r="1135">
          <cell r="D1135" t="str">
            <v>21005060211</v>
          </cell>
          <cell r="E1135" t="str">
            <v>张培婷</v>
          </cell>
        </row>
        <row r="1136">
          <cell r="D1136" t="str">
            <v>21005061315</v>
          </cell>
          <cell r="E1136" t="str">
            <v>史静琳</v>
          </cell>
        </row>
        <row r="1137">
          <cell r="D1137" t="str">
            <v>21005062127</v>
          </cell>
          <cell r="E1137" t="str">
            <v>张淼</v>
          </cell>
        </row>
        <row r="1138">
          <cell r="D1138" t="str">
            <v>21005062410</v>
          </cell>
          <cell r="E1138" t="str">
            <v>贾铮铮</v>
          </cell>
        </row>
        <row r="1139">
          <cell r="D1139" t="str">
            <v>21005013508</v>
          </cell>
          <cell r="E1139" t="str">
            <v>范心玲</v>
          </cell>
        </row>
        <row r="1140">
          <cell r="D1140" t="str">
            <v>21005025505</v>
          </cell>
          <cell r="E1140" t="str">
            <v>陆冬迅</v>
          </cell>
        </row>
        <row r="1141">
          <cell r="D1141" t="str">
            <v>21005031614</v>
          </cell>
          <cell r="E1141" t="str">
            <v>王茜</v>
          </cell>
        </row>
        <row r="1142">
          <cell r="D1142" t="str">
            <v>21005040216</v>
          </cell>
          <cell r="E1142" t="str">
            <v>张蕊</v>
          </cell>
        </row>
        <row r="1143">
          <cell r="D1143" t="str">
            <v>21005061111</v>
          </cell>
          <cell r="E1143" t="str">
            <v>徐晗</v>
          </cell>
        </row>
        <row r="1144">
          <cell r="D1144" t="str">
            <v>21005021011</v>
          </cell>
          <cell r="E1144" t="str">
            <v>田兵兵</v>
          </cell>
        </row>
        <row r="1145">
          <cell r="D1145" t="str">
            <v>21005024003</v>
          </cell>
          <cell r="E1145" t="str">
            <v>冯艳</v>
          </cell>
        </row>
        <row r="1146">
          <cell r="D1146" t="str">
            <v>21005024124</v>
          </cell>
          <cell r="E1146" t="str">
            <v>张文君</v>
          </cell>
        </row>
        <row r="1147">
          <cell r="D1147" t="str">
            <v>21005031019</v>
          </cell>
          <cell r="E1147" t="str">
            <v>金茜茜</v>
          </cell>
        </row>
        <row r="1148">
          <cell r="D1148" t="str">
            <v>21005031628</v>
          </cell>
          <cell r="E1148" t="str">
            <v>郭公略</v>
          </cell>
        </row>
        <row r="1149">
          <cell r="D1149" t="str">
            <v>21005041308</v>
          </cell>
          <cell r="E1149" t="str">
            <v>韦梦露</v>
          </cell>
        </row>
        <row r="1150">
          <cell r="D1150" t="str">
            <v>21005043821</v>
          </cell>
          <cell r="E1150" t="str">
            <v>黎冉</v>
          </cell>
        </row>
        <row r="1151">
          <cell r="D1151" t="str">
            <v>21005050603</v>
          </cell>
          <cell r="E1151" t="str">
            <v>王海静</v>
          </cell>
        </row>
        <row r="1152">
          <cell r="D1152" t="str">
            <v>21005052728</v>
          </cell>
          <cell r="E1152" t="str">
            <v>徐艳凤</v>
          </cell>
        </row>
        <row r="1153">
          <cell r="D1153" t="str">
            <v>21005053411</v>
          </cell>
          <cell r="E1153" t="str">
            <v>肖焕焕</v>
          </cell>
        </row>
        <row r="1154">
          <cell r="D1154" t="str">
            <v>21005062625</v>
          </cell>
          <cell r="E1154" t="str">
            <v>金云珂</v>
          </cell>
        </row>
        <row r="1155">
          <cell r="D1155" t="str">
            <v>21005010408</v>
          </cell>
          <cell r="E1155" t="str">
            <v>李一帆</v>
          </cell>
        </row>
        <row r="1156">
          <cell r="D1156" t="str">
            <v>21005020903</v>
          </cell>
          <cell r="E1156" t="str">
            <v>黄真玉</v>
          </cell>
        </row>
        <row r="1157">
          <cell r="D1157" t="str">
            <v>21005033326</v>
          </cell>
          <cell r="E1157" t="str">
            <v>王苗</v>
          </cell>
        </row>
        <row r="1158">
          <cell r="D1158" t="str">
            <v>21005040523</v>
          </cell>
          <cell r="E1158" t="str">
            <v>张照悦</v>
          </cell>
        </row>
        <row r="1159">
          <cell r="D1159" t="str">
            <v>21005041102</v>
          </cell>
          <cell r="E1159" t="str">
            <v>吉扬</v>
          </cell>
        </row>
        <row r="1160">
          <cell r="D1160" t="str">
            <v>21005041220</v>
          </cell>
          <cell r="E1160" t="str">
            <v>刘平</v>
          </cell>
        </row>
        <row r="1161">
          <cell r="D1161" t="str">
            <v>21005051213</v>
          </cell>
          <cell r="E1161" t="str">
            <v>陈静</v>
          </cell>
        </row>
        <row r="1162">
          <cell r="D1162" t="str">
            <v>21005062803</v>
          </cell>
          <cell r="E1162" t="str">
            <v>王孝雪</v>
          </cell>
        </row>
        <row r="1163">
          <cell r="D1163" t="str">
            <v>21005062828</v>
          </cell>
          <cell r="E1163" t="str">
            <v>蒋秋艳</v>
          </cell>
        </row>
        <row r="1164">
          <cell r="D1164" t="str">
            <v>21005011110</v>
          </cell>
          <cell r="E1164" t="str">
            <v>徐乐</v>
          </cell>
        </row>
        <row r="1165">
          <cell r="D1165" t="str">
            <v>21005011327</v>
          </cell>
          <cell r="E1165" t="str">
            <v>曾小杰</v>
          </cell>
        </row>
        <row r="1166">
          <cell r="D1166" t="str">
            <v>21005011707</v>
          </cell>
          <cell r="E1166" t="str">
            <v>崔英娣</v>
          </cell>
        </row>
        <row r="1167">
          <cell r="D1167" t="str">
            <v>21005012025</v>
          </cell>
          <cell r="E1167" t="str">
            <v>马锐</v>
          </cell>
        </row>
        <row r="1168">
          <cell r="D1168" t="str">
            <v>21005013119</v>
          </cell>
          <cell r="E1168" t="str">
            <v>赵亚静</v>
          </cell>
        </row>
        <row r="1169">
          <cell r="D1169" t="str">
            <v>21005013729</v>
          </cell>
          <cell r="E1169" t="str">
            <v>贾九丽</v>
          </cell>
        </row>
        <row r="1170">
          <cell r="D1170" t="str">
            <v>21005013920</v>
          </cell>
          <cell r="E1170" t="str">
            <v>班昭</v>
          </cell>
        </row>
        <row r="1171">
          <cell r="D1171" t="str">
            <v>21005013927</v>
          </cell>
          <cell r="E1171" t="str">
            <v>李绍毅</v>
          </cell>
        </row>
        <row r="1172">
          <cell r="D1172" t="str">
            <v>21005014923</v>
          </cell>
          <cell r="E1172" t="str">
            <v>刘倩</v>
          </cell>
        </row>
        <row r="1173">
          <cell r="D1173" t="str">
            <v>21005015506</v>
          </cell>
          <cell r="E1173" t="str">
            <v>仵晓庆</v>
          </cell>
        </row>
        <row r="1174">
          <cell r="D1174" t="str">
            <v>21005020510</v>
          </cell>
          <cell r="E1174" t="str">
            <v>吴姗</v>
          </cell>
        </row>
        <row r="1175">
          <cell r="D1175" t="str">
            <v>21005020910</v>
          </cell>
          <cell r="E1175" t="str">
            <v>侯彬会</v>
          </cell>
        </row>
        <row r="1176">
          <cell r="D1176" t="str">
            <v>21005023103</v>
          </cell>
          <cell r="E1176" t="str">
            <v>马可岩</v>
          </cell>
        </row>
        <row r="1177">
          <cell r="D1177" t="str">
            <v>21005024325</v>
          </cell>
          <cell r="E1177" t="str">
            <v>范亚平</v>
          </cell>
        </row>
        <row r="1178">
          <cell r="D1178" t="str">
            <v>21005025205</v>
          </cell>
          <cell r="E1178" t="str">
            <v>袁媛</v>
          </cell>
        </row>
        <row r="1179">
          <cell r="D1179" t="str">
            <v>21005030105</v>
          </cell>
          <cell r="E1179" t="str">
            <v>柏建芳</v>
          </cell>
        </row>
        <row r="1180">
          <cell r="D1180" t="str">
            <v>21005030705</v>
          </cell>
          <cell r="E1180" t="str">
            <v>李梦哲</v>
          </cell>
        </row>
        <row r="1181">
          <cell r="D1181" t="str">
            <v>21005031215</v>
          </cell>
          <cell r="E1181" t="str">
            <v>王妤</v>
          </cell>
        </row>
        <row r="1182">
          <cell r="D1182" t="str">
            <v>21005033107</v>
          </cell>
          <cell r="E1182" t="str">
            <v>李朝芳</v>
          </cell>
        </row>
        <row r="1183">
          <cell r="D1183" t="str">
            <v>21005033410</v>
          </cell>
          <cell r="E1183" t="str">
            <v>候静</v>
          </cell>
        </row>
        <row r="1184">
          <cell r="D1184" t="str">
            <v>21005040904</v>
          </cell>
          <cell r="E1184" t="str">
            <v>李莎</v>
          </cell>
        </row>
        <row r="1185">
          <cell r="D1185" t="str">
            <v>21005041427</v>
          </cell>
          <cell r="E1185" t="str">
            <v>韩子春</v>
          </cell>
        </row>
        <row r="1186">
          <cell r="D1186" t="str">
            <v>21005051608</v>
          </cell>
          <cell r="E1186" t="str">
            <v>张玉青</v>
          </cell>
        </row>
        <row r="1187">
          <cell r="D1187" t="str">
            <v>21005051805</v>
          </cell>
          <cell r="E1187" t="str">
            <v>褚小凯</v>
          </cell>
        </row>
        <row r="1188">
          <cell r="D1188" t="str">
            <v>21005061114</v>
          </cell>
          <cell r="E1188" t="str">
            <v>侯勉</v>
          </cell>
        </row>
        <row r="1189">
          <cell r="D1189" t="str">
            <v>21005062217</v>
          </cell>
          <cell r="E1189" t="str">
            <v>方园</v>
          </cell>
        </row>
        <row r="1190">
          <cell r="D1190" t="str">
            <v>21005030928</v>
          </cell>
          <cell r="E1190" t="str">
            <v>宋亚静</v>
          </cell>
        </row>
        <row r="1191">
          <cell r="D1191" t="str">
            <v>21005040714</v>
          </cell>
          <cell r="E1191" t="str">
            <v>袁银玲</v>
          </cell>
        </row>
        <row r="1192">
          <cell r="D1192" t="str">
            <v>21005061006</v>
          </cell>
          <cell r="E1192" t="str">
            <v>苏静</v>
          </cell>
        </row>
        <row r="1193">
          <cell r="D1193" t="str">
            <v>21005061709</v>
          </cell>
          <cell r="E1193" t="str">
            <v>贾悦</v>
          </cell>
        </row>
        <row r="1194">
          <cell r="D1194" t="str">
            <v>21005062721</v>
          </cell>
          <cell r="E1194" t="str">
            <v>薛佳钰</v>
          </cell>
        </row>
        <row r="1195">
          <cell r="D1195" t="str">
            <v>21005062811</v>
          </cell>
          <cell r="E1195" t="str">
            <v>王欣</v>
          </cell>
        </row>
        <row r="1196">
          <cell r="D1196" t="str">
            <v>21005024615</v>
          </cell>
          <cell r="E1196" t="str">
            <v>郑阳</v>
          </cell>
        </row>
        <row r="1197">
          <cell r="D1197" t="str">
            <v>21005033604</v>
          </cell>
          <cell r="E1197" t="str">
            <v>白云</v>
          </cell>
        </row>
        <row r="1198">
          <cell r="D1198" t="str">
            <v>21005042216</v>
          </cell>
          <cell r="E1198" t="str">
            <v>范冰</v>
          </cell>
        </row>
        <row r="1199">
          <cell r="D1199" t="str">
            <v>21005060204</v>
          </cell>
          <cell r="E1199" t="str">
            <v>赵航</v>
          </cell>
        </row>
        <row r="1200">
          <cell r="D1200" t="str">
            <v>21005060301</v>
          </cell>
          <cell r="E1200" t="str">
            <v>陈桂平</v>
          </cell>
        </row>
        <row r="1201">
          <cell r="D1201" t="str">
            <v>21005060311</v>
          </cell>
          <cell r="E1201" t="str">
            <v>骞起</v>
          </cell>
        </row>
        <row r="1202">
          <cell r="D1202" t="str">
            <v>21005062805</v>
          </cell>
          <cell r="E1202" t="str">
            <v>王珂</v>
          </cell>
        </row>
        <row r="1203">
          <cell r="D1203" t="str">
            <v>21005062826</v>
          </cell>
          <cell r="E1203" t="str">
            <v>郑琳</v>
          </cell>
        </row>
        <row r="1204">
          <cell r="D1204" t="str">
            <v>21005062829</v>
          </cell>
          <cell r="E1204" t="str">
            <v>刘俊</v>
          </cell>
        </row>
        <row r="1205">
          <cell r="D1205" t="str">
            <v>21005062901</v>
          </cell>
          <cell r="E1205" t="str">
            <v>申洒</v>
          </cell>
        </row>
        <row r="1206">
          <cell r="D1206" t="str">
            <v>21005022523</v>
          </cell>
          <cell r="E1206" t="str">
            <v>毛晓斐</v>
          </cell>
        </row>
        <row r="1207">
          <cell r="D1207" t="str">
            <v>21005042101</v>
          </cell>
          <cell r="E1207" t="str">
            <v>叶果</v>
          </cell>
        </row>
        <row r="1208">
          <cell r="D1208" t="str">
            <v>21005043328</v>
          </cell>
          <cell r="E1208" t="str">
            <v>张佩璐</v>
          </cell>
        </row>
        <row r="1209">
          <cell r="D1209" t="str">
            <v>21005052530</v>
          </cell>
          <cell r="E1209" t="str">
            <v>桂森</v>
          </cell>
        </row>
        <row r="1210">
          <cell r="D1210" t="str">
            <v>21005052921</v>
          </cell>
          <cell r="E1210" t="str">
            <v>简怡乐</v>
          </cell>
        </row>
        <row r="1211">
          <cell r="D1211" t="str">
            <v>21005061423</v>
          </cell>
          <cell r="E1211" t="str">
            <v>孙晓</v>
          </cell>
        </row>
        <row r="1212">
          <cell r="D1212" t="str">
            <v>21005011021</v>
          </cell>
          <cell r="E1212" t="str">
            <v>史西聚</v>
          </cell>
        </row>
        <row r="1213">
          <cell r="D1213" t="str">
            <v>21005011611</v>
          </cell>
          <cell r="E1213" t="str">
            <v>张德伟</v>
          </cell>
        </row>
        <row r="1214">
          <cell r="D1214" t="str">
            <v>21005012005</v>
          </cell>
          <cell r="E1214" t="str">
            <v>刘许光</v>
          </cell>
        </row>
        <row r="1215">
          <cell r="D1215" t="str">
            <v>21005012625</v>
          </cell>
          <cell r="E1215" t="str">
            <v>李炎昌</v>
          </cell>
        </row>
        <row r="1216">
          <cell r="D1216" t="str">
            <v>21005020802</v>
          </cell>
          <cell r="E1216" t="str">
            <v>李洋</v>
          </cell>
        </row>
        <row r="1217">
          <cell r="D1217" t="str">
            <v>21005062817</v>
          </cell>
          <cell r="E1217" t="str">
            <v>李春阳</v>
          </cell>
        </row>
        <row r="1218">
          <cell r="D1218" t="str">
            <v>21005010524</v>
          </cell>
          <cell r="E1218" t="str">
            <v>褚清晨</v>
          </cell>
        </row>
        <row r="1219">
          <cell r="D1219" t="str">
            <v>21005030703</v>
          </cell>
          <cell r="E1219" t="str">
            <v>刘小洋</v>
          </cell>
        </row>
        <row r="1220">
          <cell r="D1220" t="str">
            <v>21005032109</v>
          </cell>
          <cell r="E1220" t="str">
            <v>代梦翔</v>
          </cell>
        </row>
        <row r="1221">
          <cell r="D1221" t="str">
            <v>21005040719</v>
          </cell>
          <cell r="E1221" t="str">
            <v>王文晓</v>
          </cell>
        </row>
        <row r="1222">
          <cell r="D1222" t="str">
            <v>21005041818</v>
          </cell>
          <cell r="E1222" t="str">
            <v>黄未龙</v>
          </cell>
        </row>
        <row r="1223">
          <cell r="D1223" t="str">
            <v>21005042825</v>
          </cell>
          <cell r="E1223" t="str">
            <v>刘朋</v>
          </cell>
        </row>
        <row r="1224">
          <cell r="D1224" t="str">
            <v>21005050108</v>
          </cell>
          <cell r="E1224" t="str">
            <v>王天星</v>
          </cell>
        </row>
        <row r="1225">
          <cell r="D1225" t="str">
            <v>21005051201</v>
          </cell>
          <cell r="E1225" t="str">
            <v>黄钧统</v>
          </cell>
        </row>
        <row r="1226">
          <cell r="D1226" t="str">
            <v>21005060216</v>
          </cell>
          <cell r="E1226" t="str">
            <v>李楠楠</v>
          </cell>
        </row>
        <row r="1227">
          <cell r="D1227" t="str">
            <v>21005061407</v>
          </cell>
          <cell r="E1227" t="str">
            <v>刘小楠</v>
          </cell>
        </row>
        <row r="1228">
          <cell r="D1228" t="str">
            <v>21005023419</v>
          </cell>
          <cell r="E1228" t="str">
            <v>李文爽</v>
          </cell>
        </row>
        <row r="1229">
          <cell r="D1229" t="str">
            <v>21005041921</v>
          </cell>
          <cell r="E1229" t="str">
            <v>薛梦梦</v>
          </cell>
        </row>
        <row r="1230">
          <cell r="D1230" t="str">
            <v>21005043322</v>
          </cell>
          <cell r="E1230" t="str">
            <v>李春雨</v>
          </cell>
        </row>
        <row r="1231">
          <cell r="D1231" t="str">
            <v>21005060226</v>
          </cell>
          <cell r="E1231" t="str">
            <v>陈方</v>
          </cell>
        </row>
        <row r="1232">
          <cell r="D1232" t="str">
            <v>21005060824</v>
          </cell>
          <cell r="E1232" t="str">
            <v>李迁</v>
          </cell>
        </row>
        <row r="1233">
          <cell r="D1233" t="str">
            <v>21005061911</v>
          </cell>
          <cell r="E1233" t="str">
            <v>顾存存</v>
          </cell>
        </row>
        <row r="1234">
          <cell r="D1234" t="str">
            <v>21005031124</v>
          </cell>
          <cell r="E1234" t="str">
            <v>陈晓</v>
          </cell>
        </row>
        <row r="1235">
          <cell r="D1235" t="str">
            <v>21005033024</v>
          </cell>
          <cell r="E1235" t="str">
            <v>郭文萱</v>
          </cell>
        </row>
        <row r="1236">
          <cell r="D1236" t="str">
            <v>21005033828</v>
          </cell>
          <cell r="E1236" t="str">
            <v>杨扬</v>
          </cell>
        </row>
        <row r="1237">
          <cell r="D1237" t="str">
            <v>21005034730</v>
          </cell>
          <cell r="E1237" t="str">
            <v>王楠</v>
          </cell>
        </row>
        <row r="1238">
          <cell r="D1238" t="str">
            <v>21005041003</v>
          </cell>
          <cell r="E1238" t="str">
            <v>刘鑫</v>
          </cell>
        </row>
        <row r="1239">
          <cell r="D1239" t="str">
            <v>21005043521</v>
          </cell>
          <cell r="E1239" t="str">
            <v>杨张静</v>
          </cell>
        </row>
        <row r="1240">
          <cell r="D1240" t="str">
            <v>21005050402</v>
          </cell>
          <cell r="E1240" t="str">
            <v>王越</v>
          </cell>
        </row>
        <row r="1241">
          <cell r="D1241" t="str">
            <v>21005051319</v>
          </cell>
          <cell r="E1241" t="str">
            <v>董爽</v>
          </cell>
        </row>
        <row r="1242">
          <cell r="D1242" t="str">
            <v>21005051529</v>
          </cell>
          <cell r="E1242" t="str">
            <v>许思源</v>
          </cell>
        </row>
        <row r="1243">
          <cell r="D1243" t="str">
            <v>21005052214</v>
          </cell>
          <cell r="E1243" t="str">
            <v>苏晚晴</v>
          </cell>
        </row>
        <row r="1244">
          <cell r="D1244" t="str">
            <v>21005053124</v>
          </cell>
          <cell r="E1244" t="str">
            <v>徐光辉</v>
          </cell>
        </row>
        <row r="1245">
          <cell r="D1245" t="str">
            <v>21005053201</v>
          </cell>
          <cell r="E1245" t="str">
            <v>丁含章</v>
          </cell>
        </row>
        <row r="1246">
          <cell r="D1246" t="str">
            <v>21005053325</v>
          </cell>
          <cell r="E1246" t="str">
            <v>李常红</v>
          </cell>
        </row>
        <row r="1247">
          <cell r="D1247" t="str">
            <v>21005062420</v>
          </cell>
          <cell r="E1247" t="str">
            <v>刘季璇</v>
          </cell>
        </row>
        <row r="1248">
          <cell r="D1248" t="str">
            <v>21005010928</v>
          </cell>
          <cell r="E1248" t="str">
            <v>岳青</v>
          </cell>
        </row>
        <row r="1249">
          <cell r="D1249" t="str">
            <v>21005012704</v>
          </cell>
          <cell r="E1249" t="str">
            <v>樊亚龙</v>
          </cell>
        </row>
        <row r="1250">
          <cell r="D1250" t="str">
            <v>21005021201</v>
          </cell>
          <cell r="E1250" t="str">
            <v>秦萌阳</v>
          </cell>
        </row>
        <row r="1251">
          <cell r="D1251" t="str">
            <v>21005021517</v>
          </cell>
          <cell r="E1251" t="str">
            <v>韦家金</v>
          </cell>
        </row>
        <row r="1252">
          <cell r="D1252" t="str">
            <v>21005021527</v>
          </cell>
          <cell r="E1252" t="str">
            <v>莫华清</v>
          </cell>
        </row>
        <row r="1253">
          <cell r="D1253" t="str">
            <v>21005022415</v>
          </cell>
          <cell r="E1253" t="str">
            <v>潘高阳</v>
          </cell>
        </row>
        <row r="1254">
          <cell r="D1254" t="str">
            <v>21005022826</v>
          </cell>
          <cell r="E1254" t="str">
            <v>薛苗苗</v>
          </cell>
        </row>
        <row r="1255">
          <cell r="D1255" t="str">
            <v>21005031304</v>
          </cell>
          <cell r="E1255" t="str">
            <v>闫硕</v>
          </cell>
        </row>
        <row r="1256">
          <cell r="D1256" t="str">
            <v>21005010403</v>
          </cell>
          <cell r="E1256" t="str">
            <v>高紫乾</v>
          </cell>
        </row>
        <row r="1257">
          <cell r="D1257" t="str">
            <v>21005010917</v>
          </cell>
          <cell r="E1257" t="str">
            <v>徐贾敏</v>
          </cell>
        </row>
        <row r="1258">
          <cell r="D1258" t="str">
            <v>21005011913</v>
          </cell>
          <cell r="E1258" t="str">
            <v>赵枭</v>
          </cell>
        </row>
        <row r="1259">
          <cell r="D1259" t="str">
            <v>21005013402</v>
          </cell>
          <cell r="E1259" t="str">
            <v>白文中</v>
          </cell>
        </row>
        <row r="1260">
          <cell r="D1260" t="str">
            <v>21005015515</v>
          </cell>
          <cell r="E1260" t="str">
            <v>文奕灿</v>
          </cell>
        </row>
        <row r="1261">
          <cell r="D1261" t="str">
            <v>21005021716</v>
          </cell>
          <cell r="E1261" t="str">
            <v>樊新蕊</v>
          </cell>
        </row>
        <row r="1262">
          <cell r="D1262" t="str">
            <v>21005032315</v>
          </cell>
          <cell r="E1262" t="str">
            <v>邓世统</v>
          </cell>
        </row>
        <row r="1263">
          <cell r="D1263" t="str">
            <v>21005043206</v>
          </cell>
          <cell r="E1263" t="str">
            <v>陈思媛</v>
          </cell>
        </row>
        <row r="1264">
          <cell r="D1264" t="str">
            <v>21005032612</v>
          </cell>
          <cell r="E1264" t="str">
            <v>周冰</v>
          </cell>
        </row>
        <row r="1265">
          <cell r="D1265" t="str">
            <v>21005041719</v>
          </cell>
          <cell r="E1265" t="str">
            <v>余素音</v>
          </cell>
        </row>
        <row r="1266">
          <cell r="D1266" t="str">
            <v>21005043309</v>
          </cell>
          <cell r="E1266" t="str">
            <v>白杨</v>
          </cell>
        </row>
        <row r="1267">
          <cell r="D1267" t="str">
            <v>21005060119</v>
          </cell>
          <cell r="E1267" t="str">
            <v>刘依婷</v>
          </cell>
        </row>
        <row r="1268">
          <cell r="D1268" t="str">
            <v>21005041829</v>
          </cell>
          <cell r="E1268" t="str">
            <v>陈赟</v>
          </cell>
        </row>
        <row r="1269">
          <cell r="D1269" t="str">
            <v>21005052825</v>
          </cell>
          <cell r="E1269" t="str">
            <v>鲁悦</v>
          </cell>
        </row>
        <row r="1270">
          <cell r="D1270" t="str">
            <v>21005061025</v>
          </cell>
          <cell r="E1270" t="str">
            <v>贺月珍</v>
          </cell>
        </row>
        <row r="1271">
          <cell r="D1271" t="str">
            <v>21005022111</v>
          </cell>
          <cell r="E1271" t="str">
            <v>李白鸽</v>
          </cell>
        </row>
        <row r="1272">
          <cell r="D1272" t="str">
            <v>21005022606</v>
          </cell>
          <cell r="E1272" t="str">
            <v>刘欣欣</v>
          </cell>
        </row>
        <row r="1273">
          <cell r="D1273" t="str">
            <v>21005034627</v>
          </cell>
          <cell r="E1273" t="str">
            <v>张乾</v>
          </cell>
        </row>
        <row r="1274">
          <cell r="D1274" t="str">
            <v>21005041628</v>
          </cell>
          <cell r="E1274" t="str">
            <v>贾娅婷</v>
          </cell>
        </row>
        <row r="1275">
          <cell r="D1275" t="str">
            <v>21005051020</v>
          </cell>
          <cell r="E1275" t="str">
            <v>王美懿</v>
          </cell>
        </row>
        <row r="1276">
          <cell r="D1276" t="str">
            <v>21005053515</v>
          </cell>
          <cell r="E1276" t="str">
            <v>马澳</v>
          </cell>
        </row>
        <row r="1277">
          <cell r="D1277" t="str">
            <v>21005060224</v>
          </cell>
          <cell r="E1277" t="str">
            <v>崔雅真</v>
          </cell>
        </row>
        <row r="1278">
          <cell r="D1278" t="str">
            <v>21005060610</v>
          </cell>
          <cell r="E1278" t="str">
            <v>任亚军</v>
          </cell>
        </row>
        <row r="1279">
          <cell r="D1279" t="str">
            <v>21005062304</v>
          </cell>
          <cell r="E1279" t="str">
            <v>苏桂杰</v>
          </cell>
        </row>
        <row r="1280">
          <cell r="D1280" t="str">
            <v>21005033130</v>
          </cell>
          <cell r="E1280" t="str">
            <v>施宛初</v>
          </cell>
        </row>
        <row r="1281">
          <cell r="D1281" t="str">
            <v>21005043705</v>
          </cell>
          <cell r="E1281" t="str">
            <v>王家欣</v>
          </cell>
        </row>
        <row r="1282">
          <cell r="D1282" t="str">
            <v>21005061229</v>
          </cell>
          <cell r="E1282" t="str">
            <v>赵亚彬</v>
          </cell>
        </row>
        <row r="1283">
          <cell r="D1283" t="str">
            <v>21005012113</v>
          </cell>
          <cell r="E1283" t="str">
            <v>张又于</v>
          </cell>
        </row>
        <row r="1284">
          <cell r="D1284" t="str">
            <v>21005013922</v>
          </cell>
          <cell r="E1284" t="str">
            <v>赵寒鹿</v>
          </cell>
        </row>
        <row r="1285">
          <cell r="D1285" t="str">
            <v>21005015101</v>
          </cell>
          <cell r="E1285" t="str">
            <v>李云</v>
          </cell>
        </row>
        <row r="1286">
          <cell r="D1286" t="str">
            <v>21005015201</v>
          </cell>
          <cell r="E1286" t="str">
            <v>梁蕾</v>
          </cell>
        </row>
        <row r="1287">
          <cell r="D1287" t="str">
            <v>21005021617</v>
          </cell>
          <cell r="E1287" t="str">
            <v>高书真</v>
          </cell>
        </row>
        <row r="1288">
          <cell r="D1288" t="str">
            <v>21005022119</v>
          </cell>
          <cell r="E1288" t="str">
            <v>张姣</v>
          </cell>
        </row>
        <row r="1289">
          <cell r="D1289" t="str">
            <v>21005023509</v>
          </cell>
          <cell r="E1289" t="str">
            <v>王丽君</v>
          </cell>
        </row>
        <row r="1290">
          <cell r="D1290" t="str">
            <v>21005023923</v>
          </cell>
          <cell r="E1290" t="str">
            <v>魏军峰</v>
          </cell>
        </row>
        <row r="1291">
          <cell r="D1291" t="str">
            <v>21005025028</v>
          </cell>
          <cell r="E1291" t="str">
            <v>尹清轲</v>
          </cell>
        </row>
        <row r="1292">
          <cell r="D1292" t="str">
            <v>21005031920</v>
          </cell>
          <cell r="E1292" t="str">
            <v>宋姗姗</v>
          </cell>
        </row>
        <row r="1293">
          <cell r="D1293" t="str">
            <v>21005033811</v>
          </cell>
          <cell r="E1293" t="str">
            <v>申士彬</v>
          </cell>
        </row>
        <row r="1294">
          <cell r="D1294" t="str">
            <v>21005051112</v>
          </cell>
          <cell r="E1294" t="str">
            <v>郭宛玉</v>
          </cell>
        </row>
        <row r="1295">
          <cell r="D1295" t="str">
            <v>21005051223</v>
          </cell>
          <cell r="E1295" t="str">
            <v>王丽超</v>
          </cell>
        </row>
        <row r="1296">
          <cell r="D1296" t="str">
            <v>21005052317</v>
          </cell>
          <cell r="E1296" t="str">
            <v>任秋莹</v>
          </cell>
        </row>
        <row r="1297">
          <cell r="D1297" t="str">
            <v>21005052501</v>
          </cell>
          <cell r="E1297" t="str">
            <v>黄萌</v>
          </cell>
        </row>
        <row r="1298">
          <cell r="D1298" t="str">
            <v>21005052615</v>
          </cell>
          <cell r="E1298" t="str">
            <v>王旭</v>
          </cell>
        </row>
        <row r="1299">
          <cell r="D1299" t="str">
            <v>21005060120</v>
          </cell>
          <cell r="E1299" t="str">
            <v>李东鑫</v>
          </cell>
        </row>
        <row r="1300">
          <cell r="D1300" t="str">
            <v>21005060920</v>
          </cell>
          <cell r="E1300" t="str">
            <v>付保卓</v>
          </cell>
        </row>
        <row r="1301">
          <cell r="D1301" t="str">
            <v>21005062125</v>
          </cell>
          <cell r="E1301" t="str">
            <v>王明</v>
          </cell>
        </row>
        <row r="1302">
          <cell r="D1302" t="str">
            <v>21005062827</v>
          </cell>
          <cell r="E1302" t="str">
            <v>安政</v>
          </cell>
        </row>
        <row r="1303">
          <cell r="D1303" t="str">
            <v>21005012515</v>
          </cell>
          <cell r="E1303" t="str">
            <v>张海泳</v>
          </cell>
        </row>
        <row r="1304">
          <cell r="D1304" t="str">
            <v>21005014320</v>
          </cell>
          <cell r="E1304" t="str">
            <v>闫亚红</v>
          </cell>
        </row>
        <row r="1305">
          <cell r="D1305" t="str">
            <v>21005014520</v>
          </cell>
          <cell r="E1305" t="str">
            <v>刘通</v>
          </cell>
        </row>
        <row r="1306">
          <cell r="D1306" t="str">
            <v>21005023501</v>
          </cell>
          <cell r="E1306" t="str">
            <v>许沛</v>
          </cell>
        </row>
        <row r="1307">
          <cell r="D1307" t="str">
            <v>21005040207</v>
          </cell>
          <cell r="E1307" t="str">
            <v>李向华</v>
          </cell>
        </row>
        <row r="1308">
          <cell r="D1308" t="str">
            <v>21005041711</v>
          </cell>
          <cell r="E1308" t="str">
            <v>张荃玥</v>
          </cell>
        </row>
        <row r="1309">
          <cell r="D1309" t="str">
            <v>21005052626</v>
          </cell>
          <cell r="E1309" t="str">
            <v>王豪欣</v>
          </cell>
        </row>
        <row r="1310">
          <cell r="D1310" t="str">
            <v>21005060205</v>
          </cell>
          <cell r="E1310" t="str">
            <v>张荣斌</v>
          </cell>
        </row>
        <row r="1311">
          <cell r="D1311" t="str">
            <v>21005060403</v>
          </cell>
          <cell r="E1311" t="str">
            <v>史新栋</v>
          </cell>
        </row>
        <row r="1312">
          <cell r="D1312" t="str">
            <v>21005062213</v>
          </cell>
          <cell r="E1312" t="str">
            <v>江培玉</v>
          </cell>
        </row>
        <row r="1313">
          <cell r="D1313" t="str">
            <v>21005010519</v>
          </cell>
          <cell r="E1313" t="str">
            <v>邝春暖</v>
          </cell>
        </row>
        <row r="1314">
          <cell r="D1314" t="str">
            <v>21005010920</v>
          </cell>
          <cell r="E1314" t="str">
            <v>毛延华</v>
          </cell>
        </row>
        <row r="1315">
          <cell r="D1315" t="str">
            <v>21005011125</v>
          </cell>
          <cell r="E1315" t="str">
            <v>何丙奇</v>
          </cell>
        </row>
        <row r="1316">
          <cell r="D1316" t="str">
            <v>21005011505</v>
          </cell>
          <cell r="E1316" t="str">
            <v>余露</v>
          </cell>
        </row>
        <row r="1317">
          <cell r="D1317" t="str">
            <v>21005011527</v>
          </cell>
          <cell r="E1317" t="str">
            <v>崔建欣</v>
          </cell>
        </row>
        <row r="1318">
          <cell r="D1318" t="str">
            <v>21005013505</v>
          </cell>
          <cell r="E1318" t="str">
            <v>王平钰</v>
          </cell>
        </row>
        <row r="1319">
          <cell r="D1319" t="str">
            <v>21005014502</v>
          </cell>
          <cell r="E1319" t="str">
            <v>侯硕</v>
          </cell>
        </row>
        <row r="1320">
          <cell r="D1320" t="str">
            <v>21005014911</v>
          </cell>
          <cell r="E1320" t="str">
            <v>王梦</v>
          </cell>
        </row>
        <row r="1321">
          <cell r="D1321" t="str">
            <v>21005022012</v>
          </cell>
          <cell r="E1321" t="str">
            <v>韩梦宾</v>
          </cell>
        </row>
        <row r="1322">
          <cell r="D1322" t="str">
            <v>21005022427</v>
          </cell>
          <cell r="E1322" t="str">
            <v>杨雅雯</v>
          </cell>
        </row>
        <row r="1323">
          <cell r="D1323" t="str">
            <v>21005023209</v>
          </cell>
          <cell r="E1323" t="str">
            <v>刘桦瑜</v>
          </cell>
        </row>
        <row r="1324">
          <cell r="D1324" t="str">
            <v>21005023905</v>
          </cell>
          <cell r="E1324" t="str">
            <v>雷书征</v>
          </cell>
        </row>
        <row r="1325">
          <cell r="D1325" t="str">
            <v>21005024329</v>
          </cell>
          <cell r="E1325" t="str">
            <v>李倩</v>
          </cell>
        </row>
        <row r="1326">
          <cell r="D1326" t="str">
            <v>21005030628</v>
          </cell>
          <cell r="E1326" t="str">
            <v>王莹</v>
          </cell>
        </row>
        <row r="1327">
          <cell r="D1327" t="str">
            <v>21005030706</v>
          </cell>
          <cell r="E1327" t="str">
            <v>张一波</v>
          </cell>
        </row>
        <row r="1328">
          <cell r="D1328" t="str">
            <v>21005031715</v>
          </cell>
          <cell r="E1328" t="str">
            <v>王佳</v>
          </cell>
        </row>
        <row r="1329">
          <cell r="D1329" t="str">
            <v>21005032626</v>
          </cell>
          <cell r="E1329" t="str">
            <v>刘华钠</v>
          </cell>
        </row>
        <row r="1330">
          <cell r="D1330" t="str">
            <v>21005033424</v>
          </cell>
          <cell r="E1330" t="str">
            <v>樊改霞</v>
          </cell>
        </row>
        <row r="1331">
          <cell r="D1331" t="str">
            <v>21005033818</v>
          </cell>
          <cell r="E1331" t="str">
            <v>刘佳</v>
          </cell>
        </row>
        <row r="1332">
          <cell r="D1332" t="str">
            <v>21005040701</v>
          </cell>
          <cell r="E1332" t="str">
            <v>侯小玲</v>
          </cell>
        </row>
        <row r="1333">
          <cell r="D1333" t="str">
            <v>21005040704</v>
          </cell>
          <cell r="E1333" t="str">
            <v>闫南兵</v>
          </cell>
        </row>
        <row r="1334">
          <cell r="D1334" t="str">
            <v>21005040930</v>
          </cell>
          <cell r="E1334" t="str">
            <v>杨莎莎</v>
          </cell>
        </row>
        <row r="1335">
          <cell r="D1335" t="str">
            <v>21005041104</v>
          </cell>
          <cell r="E1335" t="str">
            <v>柳香玉</v>
          </cell>
        </row>
        <row r="1336">
          <cell r="D1336" t="str">
            <v>21005042517</v>
          </cell>
          <cell r="E1336" t="str">
            <v>舒兰兰</v>
          </cell>
        </row>
        <row r="1337">
          <cell r="D1337" t="str">
            <v>21005042811</v>
          </cell>
          <cell r="E1337" t="str">
            <v>史欣欣</v>
          </cell>
        </row>
        <row r="1338">
          <cell r="D1338" t="str">
            <v>21005051124</v>
          </cell>
          <cell r="E1338" t="str">
            <v>郭迎春</v>
          </cell>
        </row>
        <row r="1339">
          <cell r="D1339" t="str">
            <v>21005051816</v>
          </cell>
          <cell r="E1339" t="str">
            <v>高源清</v>
          </cell>
        </row>
        <row r="1340">
          <cell r="D1340" t="str">
            <v>21005052101</v>
          </cell>
          <cell r="E1340" t="str">
            <v>张小青</v>
          </cell>
        </row>
        <row r="1341">
          <cell r="D1341" t="str">
            <v>21005062211</v>
          </cell>
          <cell r="E1341" t="str">
            <v>李阳</v>
          </cell>
        </row>
        <row r="1342">
          <cell r="D1342" t="str">
            <v>21005010304</v>
          </cell>
          <cell r="E1342" t="str">
            <v>胡雨娇</v>
          </cell>
        </row>
        <row r="1343">
          <cell r="D1343" t="str">
            <v>21005011218</v>
          </cell>
          <cell r="E1343" t="str">
            <v>颜浩</v>
          </cell>
        </row>
        <row r="1344">
          <cell r="D1344" t="str">
            <v>21005011429</v>
          </cell>
          <cell r="E1344" t="str">
            <v>温玉红</v>
          </cell>
        </row>
        <row r="1345">
          <cell r="D1345" t="str">
            <v>21005012914</v>
          </cell>
          <cell r="E1345" t="str">
            <v>寇风梅</v>
          </cell>
        </row>
        <row r="1346">
          <cell r="D1346" t="str">
            <v>21005013612</v>
          </cell>
          <cell r="E1346" t="str">
            <v>闫英</v>
          </cell>
        </row>
        <row r="1347">
          <cell r="D1347" t="str">
            <v>21005034405</v>
          </cell>
          <cell r="E1347" t="str">
            <v>孙静</v>
          </cell>
        </row>
        <row r="1348">
          <cell r="D1348" t="str">
            <v>21005061015</v>
          </cell>
          <cell r="E1348" t="str">
            <v>杨彦菲</v>
          </cell>
        </row>
        <row r="1349">
          <cell r="D1349" t="str">
            <v>21005022110</v>
          </cell>
          <cell r="E1349" t="str">
            <v>杜灵玉</v>
          </cell>
        </row>
        <row r="1350">
          <cell r="D1350" t="str">
            <v>21005050809</v>
          </cell>
          <cell r="E1350" t="str">
            <v>张磊</v>
          </cell>
        </row>
        <row r="1351">
          <cell r="D1351" t="str">
            <v>21005062906</v>
          </cell>
          <cell r="E1351" t="str">
            <v>王士真</v>
          </cell>
        </row>
        <row r="1352">
          <cell r="D1352" t="str">
            <v>21005013805</v>
          </cell>
          <cell r="E1352" t="str">
            <v>王云</v>
          </cell>
        </row>
        <row r="1353">
          <cell r="D1353" t="str">
            <v>21005033821</v>
          </cell>
          <cell r="E1353" t="str">
            <v>裴珊珊</v>
          </cell>
        </row>
        <row r="1354">
          <cell r="D1354" t="str">
            <v>21005043110</v>
          </cell>
          <cell r="E1354" t="str">
            <v>张旭</v>
          </cell>
        </row>
        <row r="1355">
          <cell r="D1355" t="str">
            <v>21005050219</v>
          </cell>
          <cell r="E1355" t="str">
            <v>李宁</v>
          </cell>
        </row>
        <row r="1356">
          <cell r="D1356" t="str">
            <v>21005062007</v>
          </cell>
          <cell r="E1356" t="str">
            <v>李若雨</v>
          </cell>
        </row>
        <row r="1357">
          <cell r="D1357" t="str">
            <v>21005062529</v>
          </cell>
          <cell r="E1357" t="str">
            <v>张胜楠</v>
          </cell>
        </row>
        <row r="1358">
          <cell r="D1358" t="str">
            <v>21005062714</v>
          </cell>
          <cell r="E1358" t="str">
            <v>梁飒</v>
          </cell>
        </row>
        <row r="1359">
          <cell r="D1359" t="str">
            <v>21005011919</v>
          </cell>
          <cell r="E1359" t="str">
            <v>杨亚男</v>
          </cell>
        </row>
        <row r="1360">
          <cell r="D1360" t="str">
            <v>21005013409</v>
          </cell>
          <cell r="E1360" t="str">
            <v>刘闯</v>
          </cell>
        </row>
        <row r="1361">
          <cell r="D1361" t="str">
            <v>21005013714</v>
          </cell>
          <cell r="E1361" t="str">
            <v>张晓燕</v>
          </cell>
        </row>
        <row r="1362">
          <cell r="D1362" t="str">
            <v>21005014505</v>
          </cell>
          <cell r="E1362" t="str">
            <v>张丰奭</v>
          </cell>
        </row>
        <row r="1363">
          <cell r="D1363" t="str">
            <v>21005015427</v>
          </cell>
          <cell r="E1363" t="str">
            <v>吕婷婷</v>
          </cell>
        </row>
        <row r="1364">
          <cell r="D1364" t="str">
            <v>21005015507</v>
          </cell>
          <cell r="E1364" t="str">
            <v>刘沛</v>
          </cell>
        </row>
        <row r="1365">
          <cell r="D1365" t="str">
            <v>21005020820</v>
          </cell>
          <cell r="E1365" t="str">
            <v>王晋军</v>
          </cell>
        </row>
        <row r="1366">
          <cell r="D1366" t="str">
            <v>21005021903</v>
          </cell>
          <cell r="E1366" t="str">
            <v>李强</v>
          </cell>
        </row>
        <row r="1367">
          <cell r="D1367" t="str">
            <v>21005022109</v>
          </cell>
          <cell r="E1367" t="str">
            <v>史翀</v>
          </cell>
        </row>
        <row r="1368">
          <cell r="D1368" t="str">
            <v>21005025308</v>
          </cell>
          <cell r="E1368" t="str">
            <v>王闪</v>
          </cell>
        </row>
        <row r="1369">
          <cell r="D1369" t="str">
            <v>21005031521</v>
          </cell>
          <cell r="E1369" t="str">
            <v>郭晶</v>
          </cell>
        </row>
        <row r="1370">
          <cell r="D1370" t="str">
            <v>21005051813</v>
          </cell>
          <cell r="E1370" t="str">
            <v>腾祥</v>
          </cell>
        </row>
        <row r="1371">
          <cell r="D1371" t="str">
            <v>21005052213</v>
          </cell>
          <cell r="E1371" t="str">
            <v>胡敬选</v>
          </cell>
        </row>
        <row r="1372">
          <cell r="D1372" t="str">
            <v>21005052927</v>
          </cell>
          <cell r="E1372" t="str">
            <v>赵明程</v>
          </cell>
        </row>
        <row r="1373">
          <cell r="D1373" t="str">
            <v>21005060409</v>
          </cell>
          <cell r="E1373" t="str">
            <v>彭景志</v>
          </cell>
        </row>
        <row r="1374">
          <cell r="D1374" t="str">
            <v>21005061915</v>
          </cell>
          <cell r="E1374" t="str">
            <v>吴迪</v>
          </cell>
        </row>
        <row r="1375">
          <cell r="D1375" t="str">
            <v>21005013008</v>
          </cell>
          <cell r="E1375" t="str">
            <v>昝建洋</v>
          </cell>
        </row>
        <row r="1376">
          <cell r="D1376" t="str">
            <v>21005014210</v>
          </cell>
          <cell r="E1376" t="str">
            <v>杨佳洁</v>
          </cell>
        </row>
        <row r="1377">
          <cell r="D1377" t="str">
            <v>21005014302</v>
          </cell>
          <cell r="E1377" t="str">
            <v>赵梓媛</v>
          </cell>
        </row>
        <row r="1378">
          <cell r="D1378" t="str">
            <v>21005015225</v>
          </cell>
          <cell r="E1378" t="str">
            <v>霍雯露</v>
          </cell>
        </row>
        <row r="1379">
          <cell r="D1379" t="str">
            <v>21005020322</v>
          </cell>
          <cell r="E1379" t="str">
            <v>申婷婷</v>
          </cell>
        </row>
        <row r="1380">
          <cell r="D1380" t="str">
            <v>21005025523</v>
          </cell>
          <cell r="E1380" t="str">
            <v>王向笛</v>
          </cell>
        </row>
        <row r="1381">
          <cell r="D1381" t="str">
            <v>21005031202</v>
          </cell>
          <cell r="E1381" t="str">
            <v>冯如月</v>
          </cell>
        </row>
        <row r="1382">
          <cell r="D1382" t="str">
            <v>21005061316</v>
          </cell>
          <cell r="E1382" t="str">
            <v>李金杨</v>
          </cell>
        </row>
        <row r="1383">
          <cell r="D1383" t="str">
            <v>21005062710</v>
          </cell>
          <cell r="E1383" t="str">
            <v>李焕娜</v>
          </cell>
        </row>
        <row r="1384">
          <cell r="D1384" t="str">
            <v>21005011108</v>
          </cell>
          <cell r="E1384" t="str">
            <v>王涵洁</v>
          </cell>
        </row>
        <row r="1385">
          <cell r="D1385" t="str">
            <v>21005011911</v>
          </cell>
          <cell r="E1385" t="str">
            <v>孔维星</v>
          </cell>
        </row>
        <row r="1386">
          <cell r="D1386" t="str">
            <v>21005012820</v>
          </cell>
          <cell r="E1386" t="str">
            <v>王飒</v>
          </cell>
        </row>
        <row r="1387">
          <cell r="D1387" t="str">
            <v>21005020116</v>
          </cell>
          <cell r="E1387" t="str">
            <v>任莹</v>
          </cell>
        </row>
        <row r="1388">
          <cell r="D1388" t="str">
            <v>21005020415</v>
          </cell>
          <cell r="E1388" t="str">
            <v>王智康</v>
          </cell>
        </row>
        <row r="1389">
          <cell r="D1389" t="str">
            <v>21005031719</v>
          </cell>
          <cell r="E1389" t="str">
            <v>王婷</v>
          </cell>
        </row>
        <row r="1390">
          <cell r="D1390" t="str">
            <v>21005034205</v>
          </cell>
          <cell r="E1390" t="str">
            <v>魏楚楚</v>
          </cell>
        </row>
        <row r="1391">
          <cell r="D1391" t="str">
            <v>21005060602</v>
          </cell>
          <cell r="E1391" t="str">
            <v>牧雨欣</v>
          </cell>
        </row>
        <row r="1392">
          <cell r="D1392" t="str">
            <v>21005020413</v>
          </cell>
          <cell r="E1392" t="str">
            <v>张婷</v>
          </cell>
        </row>
        <row r="1393">
          <cell r="D1393" t="str">
            <v>21005040617</v>
          </cell>
          <cell r="E1393" t="str">
            <v>王秋元</v>
          </cell>
        </row>
        <row r="1394">
          <cell r="D1394" t="str">
            <v>21005051002</v>
          </cell>
          <cell r="E1394" t="str">
            <v>张艺涵</v>
          </cell>
        </row>
        <row r="1395">
          <cell r="D1395" t="str">
            <v>21005052224</v>
          </cell>
          <cell r="E1395" t="str">
            <v>李胜楠</v>
          </cell>
        </row>
        <row r="1396">
          <cell r="D1396" t="str">
            <v>21005072005</v>
          </cell>
          <cell r="E1396" t="str">
            <v>吕瑞丰</v>
          </cell>
        </row>
        <row r="1397">
          <cell r="D1397" t="str">
            <v>21005072202</v>
          </cell>
          <cell r="E1397" t="str">
            <v>侯雲潇</v>
          </cell>
        </row>
        <row r="1398">
          <cell r="D1398" t="str">
            <v>21005072208</v>
          </cell>
          <cell r="E1398" t="str">
            <v>杨柳</v>
          </cell>
        </row>
        <row r="1399">
          <cell r="D1399" t="str">
            <v>21005072225</v>
          </cell>
          <cell r="E1399" t="str">
            <v>秦曼婷</v>
          </cell>
        </row>
        <row r="1400">
          <cell r="D1400" t="str">
            <v>21005072328</v>
          </cell>
          <cell r="E1400" t="str">
            <v>李静</v>
          </cell>
        </row>
        <row r="1401">
          <cell r="D1401" t="str">
            <v>21005072411</v>
          </cell>
          <cell r="E1401" t="str">
            <v>冯璐莎</v>
          </cell>
        </row>
        <row r="1402">
          <cell r="D1402" t="str">
            <v>21005072610</v>
          </cell>
          <cell r="E1402" t="str">
            <v>乔红</v>
          </cell>
        </row>
        <row r="1403">
          <cell r="D1403" t="str">
            <v>21005072706</v>
          </cell>
          <cell r="E1403" t="str">
            <v>陈静</v>
          </cell>
        </row>
        <row r="1404">
          <cell r="D1404" t="str">
            <v>21005072715</v>
          </cell>
          <cell r="E1404" t="str">
            <v>李茁</v>
          </cell>
        </row>
        <row r="1405">
          <cell r="D1405" t="str">
            <v>21005072808</v>
          </cell>
          <cell r="E1405" t="str">
            <v>梁云霄</v>
          </cell>
        </row>
        <row r="1406">
          <cell r="D1406" t="str">
            <v>21005072813</v>
          </cell>
          <cell r="E1406" t="str">
            <v>王志杰</v>
          </cell>
        </row>
        <row r="1407">
          <cell r="D1407" t="str">
            <v>21005072825</v>
          </cell>
          <cell r="E1407" t="str">
            <v>谷霖</v>
          </cell>
        </row>
        <row r="1408">
          <cell r="D1408" t="str">
            <v>21005072912</v>
          </cell>
          <cell r="E1408" t="str">
            <v>邵建中</v>
          </cell>
        </row>
        <row r="1409">
          <cell r="D1409" t="str">
            <v>21005072925</v>
          </cell>
          <cell r="E1409" t="str">
            <v>刘素嘉</v>
          </cell>
        </row>
        <row r="1410">
          <cell r="D1410" t="str">
            <v>21005073004</v>
          </cell>
          <cell r="E1410" t="str">
            <v>刘春雨</v>
          </cell>
        </row>
        <row r="1411">
          <cell r="D1411" t="str">
            <v>21005073023</v>
          </cell>
          <cell r="E1411" t="str">
            <v>李宛萤</v>
          </cell>
        </row>
        <row r="1412">
          <cell r="D1412" t="str">
            <v>21005073024</v>
          </cell>
          <cell r="E1412" t="str">
            <v>刘海源</v>
          </cell>
        </row>
        <row r="1413">
          <cell r="D1413" t="str">
            <v>21005073116</v>
          </cell>
          <cell r="E1413" t="str">
            <v>李锐云</v>
          </cell>
        </row>
        <row r="1414">
          <cell r="D1414" t="str">
            <v>21005073117</v>
          </cell>
          <cell r="E1414" t="str">
            <v>韩乐</v>
          </cell>
        </row>
        <row r="1415">
          <cell r="D1415" t="str">
            <v>21005041823</v>
          </cell>
          <cell r="E1415" t="str">
            <v>马鹏卫</v>
          </cell>
        </row>
        <row r="1416">
          <cell r="D1416" t="str">
            <v>21005051909</v>
          </cell>
          <cell r="E1416" t="str">
            <v>漆进</v>
          </cell>
        </row>
        <row r="1417">
          <cell r="D1417" t="str">
            <v>21005052302</v>
          </cell>
          <cell r="E1417" t="str">
            <v>马路</v>
          </cell>
        </row>
        <row r="1418">
          <cell r="D1418" t="str">
            <v>21005010412</v>
          </cell>
          <cell r="E1418" t="str">
            <v>石嘉瑜</v>
          </cell>
        </row>
        <row r="1419">
          <cell r="D1419" t="str">
            <v>21005030318</v>
          </cell>
          <cell r="E1419" t="str">
            <v>闫保天</v>
          </cell>
        </row>
        <row r="1420">
          <cell r="D1420" t="str">
            <v>21005040613</v>
          </cell>
          <cell r="E1420" t="str">
            <v>张菲</v>
          </cell>
        </row>
        <row r="1421">
          <cell r="D1421" t="str">
            <v>21005041625</v>
          </cell>
          <cell r="E1421" t="str">
            <v>吴苗苗</v>
          </cell>
        </row>
        <row r="1422">
          <cell r="D1422" t="str">
            <v>21005050523</v>
          </cell>
          <cell r="E1422" t="str">
            <v>祁亚丽</v>
          </cell>
        </row>
        <row r="1423">
          <cell r="D1423" t="str">
            <v>21005033628</v>
          </cell>
          <cell r="E1423" t="str">
            <v>李英</v>
          </cell>
        </row>
        <row r="1424">
          <cell r="D1424" t="str">
            <v>21005053018</v>
          </cell>
          <cell r="E1424" t="str">
            <v>李筱楠</v>
          </cell>
        </row>
        <row r="1425">
          <cell r="D1425" t="str">
            <v>21005061119</v>
          </cell>
          <cell r="E1425" t="str">
            <v>杨敬草</v>
          </cell>
        </row>
        <row r="1426">
          <cell r="D1426" t="str">
            <v>21005013312</v>
          </cell>
          <cell r="E1426" t="str">
            <v>张翠</v>
          </cell>
        </row>
        <row r="1427">
          <cell r="D1427" t="str">
            <v>21005033021</v>
          </cell>
          <cell r="E1427" t="str">
            <v>刘振锋</v>
          </cell>
        </row>
        <row r="1428">
          <cell r="D1428" t="str">
            <v>21005033927</v>
          </cell>
          <cell r="E1428" t="str">
            <v>庞玲玲</v>
          </cell>
        </row>
        <row r="1429">
          <cell r="D1429" t="str">
            <v>21005034626</v>
          </cell>
          <cell r="E1429" t="str">
            <v>王淼</v>
          </cell>
        </row>
        <row r="1430">
          <cell r="D1430" t="str">
            <v>21005042121</v>
          </cell>
          <cell r="E1430" t="str">
            <v>吕汉涛</v>
          </cell>
        </row>
        <row r="1431">
          <cell r="D1431" t="str">
            <v>21005042406</v>
          </cell>
          <cell r="E1431" t="str">
            <v>薛贺</v>
          </cell>
        </row>
        <row r="1432">
          <cell r="D1432" t="str">
            <v>21005042530</v>
          </cell>
          <cell r="E1432" t="str">
            <v>张桂玲</v>
          </cell>
        </row>
        <row r="1433">
          <cell r="D1433" t="str">
            <v>21005053813</v>
          </cell>
          <cell r="E1433" t="str">
            <v>汪晶晶</v>
          </cell>
        </row>
        <row r="1434">
          <cell r="D1434" t="str">
            <v>21005060415</v>
          </cell>
          <cell r="E1434" t="str">
            <v>孙志皆</v>
          </cell>
        </row>
        <row r="1435">
          <cell r="D1435" t="str">
            <v>21005070410</v>
          </cell>
          <cell r="E1435" t="str">
            <v>刘玲</v>
          </cell>
        </row>
        <row r="1436">
          <cell r="D1436" t="str">
            <v>21005070503</v>
          </cell>
          <cell r="E1436" t="str">
            <v>王星</v>
          </cell>
        </row>
        <row r="1437">
          <cell r="D1437" t="str">
            <v>21005070901</v>
          </cell>
          <cell r="E1437" t="str">
            <v>张鑫雨</v>
          </cell>
        </row>
        <row r="1438">
          <cell r="D1438" t="str">
            <v>21005071114</v>
          </cell>
          <cell r="E1438" t="str">
            <v>喻燕</v>
          </cell>
        </row>
        <row r="1439">
          <cell r="D1439" t="str">
            <v>21005071123</v>
          </cell>
          <cell r="E1439" t="str">
            <v>周爽</v>
          </cell>
        </row>
        <row r="1440">
          <cell r="D1440" t="str">
            <v>21005071209</v>
          </cell>
          <cell r="E1440" t="str">
            <v>田心怡</v>
          </cell>
        </row>
        <row r="1441">
          <cell r="D1441" t="str">
            <v>21005071223</v>
          </cell>
          <cell r="E1441" t="str">
            <v>王赟</v>
          </cell>
        </row>
        <row r="1442">
          <cell r="D1442" t="str">
            <v>21005071226</v>
          </cell>
          <cell r="E1442" t="str">
            <v>李晶晶</v>
          </cell>
        </row>
        <row r="1443">
          <cell r="D1443" t="str">
            <v>21005071301</v>
          </cell>
          <cell r="E1443" t="str">
            <v>金轲</v>
          </cell>
        </row>
        <row r="1444">
          <cell r="D1444" t="str">
            <v>21005071309</v>
          </cell>
          <cell r="E1444" t="str">
            <v>赵亚涵</v>
          </cell>
        </row>
        <row r="1445">
          <cell r="D1445" t="str">
            <v>21005071311</v>
          </cell>
          <cell r="E1445" t="str">
            <v>司孟丽</v>
          </cell>
        </row>
        <row r="1446">
          <cell r="D1446" t="str">
            <v>21005071324</v>
          </cell>
          <cell r="E1446" t="str">
            <v>赵琼</v>
          </cell>
        </row>
        <row r="1447">
          <cell r="D1447" t="str">
            <v>21005071421</v>
          </cell>
          <cell r="E1447" t="str">
            <v>王李君</v>
          </cell>
        </row>
        <row r="1448">
          <cell r="D1448" t="str">
            <v>21005071508</v>
          </cell>
          <cell r="E1448" t="str">
            <v>王宁</v>
          </cell>
        </row>
        <row r="1449">
          <cell r="D1449" t="str">
            <v>21005071622</v>
          </cell>
          <cell r="E1449" t="str">
            <v>郝身莹</v>
          </cell>
        </row>
        <row r="1450">
          <cell r="D1450" t="str">
            <v>21005071630</v>
          </cell>
          <cell r="E1450" t="str">
            <v>张倩</v>
          </cell>
        </row>
        <row r="1451">
          <cell r="D1451" t="str">
            <v>21005071704</v>
          </cell>
          <cell r="E1451" t="str">
            <v>王林草</v>
          </cell>
        </row>
        <row r="1452">
          <cell r="D1452" t="str">
            <v>21005071707</v>
          </cell>
          <cell r="E1452" t="str">
            <v>周桂云</v>
          </cell>
        </row>
        <row r="1453">
          <cell r="D1453" t="str">
            <v>21005071719</v>
          </cell>
          <cell r="E1453" t="str">
            <v>张鑫</v>
          </cell>
        </row>
        <row r="1454">
          <cell r="D1454" t="str">
            <v>21005071730</v>
          </cell>
          <cell r="E1454" t="str">
            <v>何月瞧</v>
          </cell>
        </row>
        <row r="1455">
          <cell r="D1455" t="str">
            <v>21005071801</v>
          </cell>
          <cell r="E1455" t="str">
            <v>贾惠婷</v>
          </cell>
        </row>
        <row r="1456">
          <cell r="D1456" t="str">
            <v>21005071805</v>
          </cell>
          <cell r="E1456" t="str">
            <v>郭玉存</v>
          </cell>
        </row>
        <row r="1457">
          <cell r="D1457" t="str">
            <v>21005071810</v>
          </cell>
          <cell r="E1457" t="str">
            <v>杨博</v>
          </cell>
        </row>
        <row r="1458">
          <cell r="D1458" t="str">
            <v>21005071814</v>
          </cell>
          <cell r="E1458" t="str">
            <v>张欣</v>
          </cell>
        </row>
        <row r="1459">
          <cell r="D1459" t="str">
            <v>21005071821</v>
          </cell>
          <cell r="E1459" t="str">
            <v>吴鑫</v>
          </cell>
        </row>
        <row r="1460">
          <cell r="D1460" t="str">
            <v>21005071915</v>
          </cell>
          <cell r="E1460" t="str">
            <v>郝英郦</v>
          </cell>
        </row>
        <row r="1461">
          <cell r="D1461" t="str">
            <v>21005010130</v>
          </cell>
          <cell r="E1461" t="str">
            <v>陈佳</v>
          </cell>
        </row>
        <row r="1462">
          <cell r="D1462" t="str">
            <v>21005010414</v>
          </cell>
          <cell r="E1462" t="str">
            <v>万巧艳</v>
          </cell>
        </row>
        <row r="1463">
          <cell r="D1463" t="str">
            <v>21005010505</v>
          </cell>
          <cell r="E1463" t="str">
            <v>余娇</v>
          </cell>
        </row>
        <row r="1464">
          <cell r="D1464" t="str">
            <v>21005011121</v>
          </cell>
          <cell r="E1464" t="str">
            <v>丁鹏晓</v>
          </cell>
        </row>
        <row r="1465">
          <cell r="D1465" t="str">
            <v>21005011314</v>
          </cell>
          <cell r="E1465" t="str">
            <v>任祎丁</v>
          </cell>
        </row>
        <row r="1466">
          <cell r="D1466" t="str">
            <v>21005012320</v>
          </cell>
          <cell r="E1466" t="str">
            <v>阮怡君</v>
          </cell>
        </row>
        <row r="1467">
          <cell r="D1467" t="str">
            <v>21005012611</v>
          </cell>
          <cell r="E1467" t="str">
            <v>张梦</v>
          </cell>
        </row>
        <row r="1468">
          <cell r="D1468" t="str">
            <v>21005012702</v>
          </cell>
          <cell r="E1468" t="str">
            <v>陈鑫</v>
          </cell>
        </row>
        <row r="1469">
          <cell r="D1469" t="str">
            <v>21005012802</v>
          </cell>
          <cell r="E1469" t="str">
            <v>闫林林</v>
          </cell>
        </row>
        <row r="1470">
          <cell r="D1470" t="str">
            <v>21005012926</v>
          </cell>
          <cell r="E1470" t="str">
            <v>马婧</v>
          </cell>
        </row>
        <row r="1471">
          <cell r="D1471" t="str">
            <v>21005013128</v>
          </cell>
          <cell r="E1471" t="str">
            <v>李飒</v>
          </cell>
        </row>
        <row r="1472">
          <cell r="D1472" t="str">
            <v>21005013217</v>
          </cell>
          <cell r="E1472" t="str">
            <v>姚硕</v>
          </cell>
        </row>
        <row r="1473">
          <cell r="D1473" t="str">
            <v>21005014901</v>
          </cell>
          <cell r="E1473" t="str">
            <v>李璐瑶</v>
          </cell>
        </row>
        <row r="1474">
          <cell r="D1474" t="str">
            <v>21005015302</v>
          </cell>
          <cell r="E1474" t="str">
            <v>马飞</v>
          </cell>
        </row>
        <row r="1475">
          <cell r="D1475" t="str">
            <v>21005020215</v>
          </cell>
          <cell r="E1475" t="str">
            <v>张航</v>
          </cell>
        </row>
        <row r="1476">
          <cell r="D1476" t="str">
            <v>21005020429</v>
          </cell>
          <cell r="E1476" t="str">
            <v>孟祥慧</v>
          </cell>
        </row>
        <row r="1477">
          <cell r="D1477" t="str">
            <v>21005021104</v>
          </cell>
          <cell r="E1477" t="str">
            <v>赵光莹</v>
          </cell>
        </row>
        <row r="1478">
          <cell r="D1478" t="str">
            <v>21005021118</v>
          </cell>
          <cell r="E1478" t="str">
            <v>辛雨竹</v>
          </cell>
        </row>
        <row r="1479">
          <cell r="D1479" t="str">
            <v>21005021328</v>
          </cell>
          <cell r="E1479" t="str">
            <v>韩丙</v>
          </cell>
        </row>
        <row r="1480">
          <cell r="D1480" t="str">
            <v>21005021703</v>
          </cell>
          <cell r="E1480" t="str">
            <v>赵逸雯</v>
          </cell>
        </row>
        <row r="1481">
          <cell r="D1481" t="str">
            <v>21005021723</v>
          </cell>
          <cell r="E1481" t="str">
            <v>杨天灵</v>
          </cell>
        </row>
        <row r="1482">
          <cell r="D1482" t="str">
            <v>21005022017</v>
          </cell>
          <cell r="E1482" t="str">
            <v>张静</v>
          </cell>
        </row>
        <row r="1483">
          <cell r="D1483" t="str">
            <v>21005022106</v>
          </cell>
          <cell r="E1483" t="str">
            <v>郭静</v>
          </cell>
        </row>
        <row r="1484">
          <cell r="D1484" t="str">
            <v>21005022128</v>
          </cell>
          <cell r="E1484" t="str">
            <v>史丹</v>
          </cell>
        </row>
        <row r="1485">
          <cell r="D1485" t="str">
            <v>21005022512</v>
          </cell>
          <cell r="E1485" t="str">
            <v>李雪</v>
          </cell>
        </row>
        <row r="1486">
          <cell r="D1486" t="str">
            <v>21005022813</v>
          </cell>
          <cell r="E1486" t="str">
            <v>卢鑫</v>
          </cell>
        </row>
        <row r="1487">
          <cell r="D1487" t="str">
            <v>21005022827</v>
          </cell>
          <cell r="E1487" t="str">
            <v>雷凯丽</v>
          </cell>
        </row>
        <row r="1488">
          <cell r="D1488" t="str">
            <v>21005023516</v>
          </cell>
          <cell r="E1488" t="str">
            <v>李静雯</v>
          </cell>
        </row>
        <row r="1489">
          <cell r="D1489" t="str">
            <v>21005023703</v>
          </cell>
          <cell r="E1489" t="str">
            <v>王云鹤</v>
          </cell>
        </row>
        <row r="1490">
          <cell r="D1490" t="str">
            <v>21005023803</v>
          </cell>
          <cell r="E1490" t="str">
            <v>王柯</v>
          </cell>
        </row>
        <row r="1491">
          <cell r="D1491" t="str">
            <v>21005023902</v>
          </cell>
          <cell r="E1491" t="str">
            <v>顾滢</v>
          </cell>
        </row>
        <row r="1492">
          <cell r="D1492" t="str">
            <v>21005024012</v>
          </cell>
          <cell r="E1492" t="str">
            <v>张艳</v>
          </cell>
        </row>
        <row r="1493">
          <cell r="D1493" t="str">
            <v>21005024112</v>
          </cell>
          <cell r="E1493" t="str">
            <v>郭玉君</v>
          </cell>
        </row>
        <row r="1494">
          <cell r="D1494" t="str">
            <v>21005024205</v>
          </cell>
          <cell r="E1494" t="str">
            <v>何桢</v>
          </cell>
        </row>
        <row r="1495">
          <cell r="D1495" t="str">
            <v>21005024406</v>
          </cell>
          <cell r="E1495" t="str">
            <v>潘易飞</v>
          </cell>
        </row>
        <row r="1496">
          <cell r="D1496" t="str">
            <v>21005024508</v>
          </cell>
          <cell r="E1496" t="str">
            <v>葛乙兰</v>
          </cell>
        </row>
        <row r="1497">
          <cell r="D1497" t="str">
            <v>21005024512</v>
          </cell>
          <cell r="E1497" t="str">
            <v>周旖</v>
          </cell>
        </row>
        <row r="1498">
          <cell r="D1498" t="str">
            <v>21005024606</v>
          </cell>
          <cell r="E1498" t="str">
            <v>张忠华</v>
          </cell>
        </row>
        <row r="1499">
          <cell r="D1499" t="str">
            <v>21005024719</v>
          </cell>
          <cell r="E1499" t="str">
            <v>朱先贝</v>
          </cell>
        </row>
        <row r="1500">
          <cell r="D1500" t="str">
            <v>21005024808</v>
          </cell>
          <cell r="E1500" t="str">
            <v>乔河</v>
          </cell>
        </row>
        <row r="1501">
          <cell r="D1501" t="str">
            <v>21005025425</v>
          </cell>
          <cell r="E1501" t="str">
            <v>关友谊</v>
          </cell>
        </row>
        <row r="1502">
          <cell r="D1502" t="str">
            <v>21005025528</v>
          </cell>
          <cell r="E1502" t="str">
            <v>杨璐</v>
          </cell>
        </row>
        <row r="1503">
          <cell r="D1503" t="str">
            <v>21005025621</v>
          </cell>
          <cell r="E1503" t="str">
            <v>杜玉莹</v>
          </cell>
        </row>
        <row r="1504">
          <cell r="D1504" t="str">
            <v>21005030109</v>
          </cell>
          <cell r="E1504" t="str">
            <v>王源</v>
          </cell>
        </row>
        <row r="1505">
          <cell r="D1505" t="str">
            <v>21005030126</v>
          </cell>
          <cell r="E1505" t="str">
            <v>宋歌曼</v>
          </cell>
        </row>
        <row r="1506">
          <cell r="D1506" t="str">
            <v>21005030228</v>
          </cell>
          <cell r="E1506" t="str">
            <v>付丽柯</v>
          </cell>
        </row>
        <row r="1507">
          <cell r="D1507" t="str">
            <v>21005030621</v>
          </cell>
          <cell r="E1507" t="str">
            <v>马路瑶</v>
          </cell>
        </row>
        <row r="1508">
          <cell r="D1508" t="str">
            <v>21005030721</v>
          </cell>
          <cell r="E1508" t="str">
            <v>高原</v>
          </cell>
        </row>
        <row r="1509">
          <cell r="D1509" t="str">
            <v>21005031004</v>
          </cell>
          <cell r="E1509" t="str">
            <v>白蒙蒙</v>
          </cell>
        </row>
        <row r="1510">
          <cell r="D1510" t="str">
            <v>21005032209</v>
          </cell>
          <cell r="E1510" t="str">
            <v>李珊</v>
          </cell>
        </row>
        <row r="1511">
          <cell r="D1511" t="str">
            <v>21005032218</v>
          </cell>
          <cell r="E1511" t="str">
            <v>马玉博</v>
          </cell>
        </row>
        <row r="1512">
          <cell r="D1512" t="str">
            <v>21005032220</v>
          </cell>
          <cell r="E1512" t="str">
            <v>杜爽</v>
          </cell>
        </row>
        <row r="1513">
          <cell r="D1513" t="str">
            <v>21005032325</v>
          </cell>
          <cell r="E1513" t="str">
            <v>李苑莎</v>
          </cell>
        </row>
        <row r="1514">
          <cell r="D1514" t="str">
            <v>21005032402</v>
          </cell>
          <cell r="E1514" t="str">
            <v>刘菲菲</v>
          </cell>
        </row>
        <row r="1515">
          <cell r="D1515" t="str">
            <v>21005032405</v>
          </cell>
          <cell r="E1515" t="str">
            <v>李璐璐</v>
          </cell>
        </row>
        <row r="1516">
          <cell r="D1516" t="str">
            <v>21005032410</v>
          </cell>
          <cell r="E1516" t="str">
            <v>赵紫微</v>
          </cell>
        </row>
        <row r="1517">
          <cell r="D1517" t="str">
            <v>21005032630</v>
          </cell>
          <cell r="E1517" t="str">
            <v>崔曼</v>
          </cell>
        </row>
        <row r="1518">
          <cell r="D1518" t="str">
            <v>21005032717</v>
          </cell>
          <cell r="E1518" t="str">
            <v>王蓉</v>
          </cell>
        </row>
        <row r="1519">
          <cell r="D1519" t="str">
            <v>21005032718</v>
          </cell>
          <cell r="E1519" t="str">
            <v>党聪</v>
          </cell>
        </row>
        <row r="1520">
          <cell r="D1520" t="str">
            <v>21005033625</v>
          </cell>
          <cell r="E1520" t="str">
            <v>李钰君</v>
          </cell>
        </row>
        <row r="1521">
          <cell r="D1521" t="str">
            <v>21005034513</v>
          </cell>
          <cell r="E1521" t="str">
            <v>马菱</v>
          </cell>
        </row>
        <row r="1522">
          <cell r="D1522" t="str">
            <v>21005034817</v>
          </cell>
          <cell r="E1522" t="str">
            <v>沈鑫玉</v>
          </cell>
        </row>
        <row r="1523">
          <cell r="D1523" t="str">
            <v>21005034820</v>
          </cell>
          <cell r="E1523" t="str">
            <v>袁瑛</v>
          </cell>
        </row>
        <row r="1524">
          <cell r="D1524" t="str">
            <v>21005035008</v>
          </cell>
          <cell r="E1524" t="str">
            <v>张荣芳</v>
          </cell>
        </row>
        <row r="1525">
          <cell r="D1525" t="str">
            <v>21005035113</v>
          </cell>
          <cell r="E1525" t="str">
            <v>钱庄</v>
          </cell>
        </row>
        <row r="1526">
          <cell r="D1526" t="str">
            <v>21005035128</v>
          </cell>
          <cell r="E1526" t="str">
            <v>徐胜利</v>
          </cell>
        </row>
        <row r="1527">
          <cell r="D1527" t="str">
            <v>21005035214</v>
          </cell>
          <cell r="E1527" t="str">
            <v>刘宏宇</v>
          </cell>
        </row>
        <row r="1528">
          <cell r="D1528" t="str">
            <v>21005035220</v>
          </cell>
          <cell r="E1528" t="str">
            <v>胡开湲</v>
          </cell>
        </row>
        <row r="1529">
          <cell r="D1529" t="str">
            <v>21005035225</v>
          </cell>
          <cell r="E1529" t="str">
            <v>李梦</v>
          </cell>
        </row>
        <row r="1530">
          <cell r="D1530" t="str">
            <v>21005040102</v>
          </cell>
          <cell r="E1530" t="str">
            <v>白雪冰</v>
          </cell>
        </row>
        <row r="1531">
          <cell r="D1531" t="str">
            <v>21005040507</v>
          </cell>
          <cell r="E1531" t="str">
            <v>白杨</v>
          </cell>
        </row>
        <row r="1532">
          <cell r="D1532" t="str">
            <v>21005040517</v>
          </cell>
          <cell r="E1532" t="str">
            <v>徐婷婷</v>
          </cell>
        </row>
        <row r="1533">
          <cell r="D1533" t="str">
            <v>21005040605</v>
          </cell>
          <cell r="E1533" t="str">
            <v>王迪</v>
          </cell>
        </row>
        <row r="1534">
          <cell r="D1534" t="str">
            <v>21005040721</v>
          </cell>
          <cell r="E1534" t="str">
            <v>李旖旎</v>
          </cell>
        </row>
        <row r="1535">
          <cell r="D1535" t="str">
            <v>21005040723</v>
          </cell>
          <cell r="E1535" t="str">
            <v>吕茜</v>
          </cell>
        </row>
        <row r="1536">
          <cell r="D1536" t="str">
            <v>21005040921</v>
          </cell>
          <cell r="E1536" t="str">
            <v>刘一恒</v>
          </cell>
        </row>
        <row r="1537">
          <cell r="D1537" t="str">
            <v>21005041119</v>
          </cell>
          <cell r="E1537" t="str">
            <v>尹金超</v>
          </cell>
        </row>
        <row r="1538">
          <cell r="D1538" t="str">
            <v>21005041121</v>
          </cell>
          <cell r="E1538" t="str">
            <v>李睿</v>
          </cell>
        </row>
        <row r="1539">
          <cell r="D1539" t="str">
            <v>21005041219</v>
          </cell>
          <cell r="E1539" t="str">
            <v>唐晶</v>
          </cell>
        </row>
        <row r="1540">
          <cell r="D1540" t="str">
            <v>21005041612</v>
          </cell>
          <cell r="E1540" t="str">
            <v>黄巾纳</v>
          </cell>
        </row>
        <row r="1541">
          <cell r="D1541" t="str">
            <v>21005041630</v>
          </cell>
          <cell r="E1541" t="str">
            <v>丁晨</v>
          </cell>
        </row>
        <row r="1542">
          <cell r="D1542" t="str">
            <v>21005042022</v>
          </cell>
          <cell r="E1542" t="str">
            <v>程方舟</v>
          </cell>
        </row>
        <row r="1543">
          <cell r="D1543" t="str">
            <v>21005042220</v>
          </cell>
          <cell r="E1543" t="str">
            <v>肖静怡</v>
          </cell>
        </row>
        <row r="1544">
          <cell r="D1544" t="str">
            <v>21005042228</v>
          </cell>
          <cell r="E1544" t="str">
            <v>雷钰冰</v>
          </cell>
        </row>
        <row r="1545">
          <cell r="D1545" t="str">
            <v>21005042416</v>
          </cell>
          <cell r="E1545" t="str">
            <v>潘爽</v>
          </cell>
        </row>
        <row r="1546">
          <cell r="D1546" t="str">
            <v>21005042823</v>
          </cell>
          <cell r="E1546" t="str">
            <v>王岩</v>
          </cell>
        </row>
        <row r="1547">
          <cell r="D1547" t="str">
            <v>21005043104</v>
          </cell>
          <cell r="E1547" t="str">
            <v>齐静</v>
          </cell>
        </row>
        <row r="1548">
          <cell r="D1548" t="str">
            <v>21005043230</v>
          </cell>
          <cell r="E1548" t="str">
            <v>殷月琳</v>
          </cell>
        </row>
        <row r="1549">
          <cell r="D1549" t="str">
            <v>21005043614</v>
          </cell>
          <cell r="E1549" t="str">
            <v>芦靖</v>
          </cell>
        </row>
        <row r="1550">
          <cell r="D1550" t="str">
            <v>21005043621</v>
          </cell>
          <cell r="E1550" t="str">
            <v>杨萌</v>
          </cell>
        </row>
        <row r="1551">
          <cell r="D1551" t="str">
            <v>21005043727</v>
          </cell>
          <cell r="E1551" t="str">
            <v>李煜</v>
          </cell>
        </row>
        <row r="1552">
          <cell r="D1552" t="str">
            <v>21005043804</v>
          </cell>
          <cell r="E1552" t="str">
            <v>张莹莹</v>
          </cell>
        </row>
        <row r="1553">
          <cell r="D1553" t="str">
            <v>21005050724</v>
          </cell>
          <cell r="E1553" t="str">
            <v>毋亚楠</v>
          </cell>
        </row>
        <row r="1554">
          <cell r="D1554" t="str">
            <v>21005051115</v>
          </cell>
          <cell r="E1554" t="str">
            <v>徐雅丽</v>
          </cell>
        </row>
        <row r="1555">
          <cell r="D1555" t="str">
            <v>21005051120</v>
          </cell>
          <cell r="E1555" t="str">
            <v>汪漩</v>
          </cell>
        </row>
        <row r="1556">
          <cell r="D1556" t="str">
            <v>21005051509</v>
          </cell>
          <cell r="E1556" t="str">
            <v>刘晓艺</v>
          </cell>
        </row>
        <row r="1557">
          <cell r="D1557" t="str">
            <v>21005051821</v>
          </cell>
          <cell r="E1557" t="str">
            <v>袁媛</v>
          </cell>
        </row>
        <row r="1558">
          <cell r="D1558" t="str">
            <v>21005051822</v>
          </cell>
          <cell r="E1558" t="str">
            <v>张青雅</v>
          </cell>
        </row>
        <row r="1559">
          <cell r="D1559" t="str">
            <v>21005052004</v>
          </cell>
          <cell r="E1559" t="str">
            <v>刘冬雪</v>
          </cell>
        </row>
        <row r="1560">
          <cell r="D1560" t="str">
            <v>21005052223</v>
          </cell>
          <cell r="E1560" t="str">
            <v>刘敬</v>
          </cell>
        </row>
        <row r="1561">
          <cell r="D1561" t="str">
            <v>21005052421</v>
          </cell>
          <cell r="E1561" t="str">
            <v>郭明月</v>
          </cell>
        </row>
        <row r="1562">
          <cell r="D1562" t="str">
            <v>21005052502</v>
          </cell>
          <cell r="E1562" t="str">
            <v>张国利</v>
          </cell>
        </row>
        <row r="1563">
          <cell r="D1563" t="str">
            <v>21005053608</v>
          </cell>
          <cell r="E1563" t="str">
            <v>杨安祎</v>
          </cell>
        </row>
        <row r="1564">
          <cell r="D1564" t="str">
            <v>21005053721</v>
          </cell>
          <cell r="E1564" t="str">
            <v>李伟</v>
          </cell>
        </row>
        <row r="1565">
          <cell r="D1565" t="str">
            <v>21005060228</v>
          </cell>
          <cell r="E1565" t="str">
            <v>周孟杰</v>
          </cell>
        </row>
        <row r="1566">
          <cell r="D1566" t="str">
            <v>21005060722</v>
          </cell>
          <cell r="E1566" t="str">
            <v>李杰</v>
          </cell>
        </row>
        <row r="1567">
          <cell r="D1567" t="str">
            <v>21005061217</v>
          </cell>
          <cell r="E1567" t="str">
            <v>刘春晓</v>
          </cell>
        </row>
        <row r="1568">
          <cell r="D1568" t="str">
            <v>21005061221</v>
          </cell>
          <cell r="E1568" t="str">
            <v>计力爽</v>
          </cell>
        </row>
        <row r="1569">
          <cell r="D1569" t="str">
            <v>21005061406</v>
          </cell>
          <cell r="E1569" t="str">
            <v>黄文</v>
          </cell>
        </row>
        <row r="1570">
          <cell r="D1570" t="str">
            <v>21005061515</v>
          </cell>
          <cell r="E1570" t="str">
            <v>王谛</v>
          </cell>
        </row>
        <row r="1571">
          <cell r="D1571" t="str">
            <v>21005062210</v>
          </cell>
          <cell r="E1571" t="str">
            <v>李海燕</v>
          </cell>
        </row>
        <row r="1572">
          <cell r="D1572" t="str">
            <v>21005062423</v>
          </cell>
          <cell r="E1572" t="str">
            <v>刘延玲</v>
          </cell>
        </row>
        <row r="1573">
          <cell r="D1573" t="str">
            <v>21005062530</v>
          </cell>
          <cell r="E1573" t="str">
            <v>张晓</v>
          </cell>
        </row>
        <row r="1574">
          <cell r="D1574" t="str">
            <v>21005062605</v>
          </cell>
          <cell r="E1574" t="str">
            <v>米玲</v>
          </cell>
        </row>
        <row r="1575">
          <cell r="D1575" t="str">
            <v>21005010111</v>
          </cell>
          <cell r="E1575" t="str">
            <v>任秋怡</v>
          </cell>
        </row>
        <row r="1576">
          <cell r="D1576" t="str">
            <v>21005010710</v>
          </cell>
          <cell r="E1576" t="str">
            <v>贺燕</v>
          </cell>
        </row>
        <row r="1577">
          <cell r="D1577" t="str">
            <v>21005010924</v>
          </cell>
          <cell r="E1577" t="str">
            <v>李欢</v>
          </cell>
        </row>
        <row r="1578">
          <cell r="D1578" t="str">
            <v>21005011008</v>
          </cell>
          <cell r="E1578" t="str">
            <v>杜雨露</v>
          </cell>
        </row>
        <row r="1579">
          <cell r="D1579" t="str">
            <v>21005011410</v>
          </cell>
          <cell r="E1579" t="str">
            <v>崔宝祎</v>
          </cell>
        </row>
        <row r="1580">
          <cell r="D1580" t="str">
            <v>21005011910</v>
          </cell>
          <cell r="E1580" t="str">
            <v>李论</v>
          </cell>
        </row>
        <row r="1581">
          <cell r="D1581" t="str">
            <v>21005012420</v>
          </cell>
          <cell r="E1581" t="str">
            <v>周春晓</v>
          </cell>
        </row>
        <row r="1582">
          <cell r="D1582" t="str">
            <v>21005013016</v>
          </cell>
          <cell r="E1582" t="str">
            <v>袁聪</v>
          </cell>
        </row>
        <row r="1583">
          <cell r="D1583" t="str">
            <v>21005013026</v>
          </cell>
          <cell r="E1583" t="str">
            <v>王雪瑶</v>
          </cell>
        </row>
        <row r="1584">
          <cell r="D1584" t="str">
            <v>21005013504</v>
          </cell>
          <cell r="E1584" t="str">
            <v>杨申</v>
          </cell>
        </row>
        <row r="1585">
          <cell r="D1585" t="str">
            <v>21005013514</v>
          </cell>
          <cell r="E1585" t="str">
            <v>郭紫烟</v>
          </cell>
        </row>
        <row r="1586">
          <cell r="D1586" t="str">
            <v>21005013602</v>
          </cell>
          <cell r="E1586" t="str">
            <v>龚石雅</v>
          </cell>
        </row>
        <row r="1587">
          <cell r="D1587" t="str">
            <v>21005013918</v>
          </cell>
          <cell r="E1587" t="str">
            <v>陈勇</v>
          </cell>
        </row>
        <row r="1588">
          <cell r="D1588" t="str">
            <v>21005014704</v>
          </cell>
          <cell r="E1588" t="str">
            <v>翟磊</v>
          </cell>
        </row>
        <row r="1589">
          <cell r="D1589" t="str">
            <v>21005014707</v>
          </cell>
          <cell r="E1589" t="str">
            <v>马星宇</v>
          </cell>
        </row>
        <row r="1590">
          <cell r="D1590" t="str">
            <v>21005015408</v>
          </cell>
          <cell r="E1590" t="str">
            <v>孙萌</v>
          </cell>
        </row>
        <row r="1591">
          <cell r="D1591" t="str">
            <v>21005015415</v>
          </cell>
          <cell r="E1591" t="str">
            <v>张华强</v>
          </cell>
        </row>
        <row r="1592">
          <cell r="D1592" t="str">
            <v>21005020223</v>
          </cell>
          <cell r="E1592" t="str">
            <v>王涵锐</v>
          </cell>
        </row>
        <row r="1593">
          <cell r="D1593" t="str">
            <v>21005020318</v>
          </cell>
          <cell r="E1593" t="str">
            <v>薛蒙蒙</v>
          </cell>
        </row>
        <row r="1594">
          <cell r="D1594" t="str">
            <v>21005020329</v>
          </cell>
          <cell r="E1594" t="str">
            <v>杨帅</v>
          </cell>
        </row>
        <row r="1595">
          <cell r="D1595" t="str">
            <v>21005020601</v>
          </cell>
          <cell r="E1595" t="str">
            <v>李孟</v>
          </cell>
        </row>
        <row r="1596">
          <cell r="D1596" t="str">
            <v>21005020812</v>
          </cell>
          <cell r="E1596" t="str">
            <v>李思睿</v>
          </cell>
        </row>
        <row r="1597">
          <cell r="D1597" t="str">
            <v>21005020902</v>
          </cell>
          <cell r="E1597" t="str">
            <v>别仲臻</v>
          </cell>
        </row>
        <row r="1598">
          <cell r="D1598" t="str">
            <v>21005020926</v>
          </cell>
          <cell r="E1598" t="str">
            <v>潘柳燕</v>
          </cell>
        </row>
        <row r="1599">
          <cell r="D1599" t="str">
            <v>21005021123</v>
          </cell>
          <cell r="E1599" t="str">
            <v>宋亚楠</v>
          </cell>
        </row>
        <row r="1600">
          <cell r="D1600" t="str">
            <v>21005021301</v>
          </cell>
          <cell r="E1600" t="str">
            <v>李宗果</v>
          </cell>
        </row>
        <row r="1601">
          <cell r="D1601" t="str">
            <v>21005021603</v>
          </cell>
          <cell r="E1601" t="str">
            <v>庞甜</v>
          </cell>
        </row>
        <row r="1602">
          <cell r="D1602" t="str">
            <v>21005021827</v>
          </cell>
          <cell r="E1602" t="str">
            <v>王文存</v>
          </cell>
        </row>
        <row r="1603">
          <cell r="D1603" t="str">
            <v>21005022023</v>
          </cell>
          <cell r="E1603" t="str">
            <v>李宇航</v>
          </cell>
        </row>
        <row r="1604">
          <cell r="D1604" t="str">
            <v>21005022202</v>
          </cell>
          <cell r="E1604" t="str">
            <v>陈丽</v>
          </cell>
        </row>
        <row r="1605">
          <cell r="D1605" t="str">
            <v>21005022227</v>
          </cell>
          <cell r="E1605" t="str">
            <v>贾彬</v>
          </cell>
        </row>
        <row r="1606">
          <cell r="D1606" t="str">
            <v>21005022327</v>
          </cell>
          <cell r="E1606" t="str">
            <v>黄建帅</v>
          </cell>
        </row>
        <row r="1607">
          <cell r="D1607" t="str">
            <v>21005022812</v>
          </cell>
          <cell r="E1607" t="str">
            <v>石晨琪</v>
          </cell>
        </row>
        <row r="1608">
          <cell r="D1608" t="str">
            <v>21005023029</v>
          </cell>
          <cell r="E1608" t="str">
            <v>秦芳芳</v>
          </cell>
        </row>
        <row r="1609">
          <cell r="D1609" t="str">
            <v>21005023708</v>
          </cell>
          <cell r="E1609" t="str">
            <v>丁旭</v>
          </cell>
        </row>
        <row r="1610">
          <cell r="D1610" t="str">
            <v>21005024101</v>
          </cell>
          <cell r="E1610" t="str">
            <v>王成栋</v>
          </cell>
        </row>
        <row r="1611">
          <cell r="D1611" t="str">
            <v>21005024412</v>
          </cell>
          <cell r="E1611" t="str">
            <v>郑梦晓</v>
          </cell>
        </row>
        <row r="1612">
          <cell r="D1612" t="str">
            <v>21005030406</v>
          </cell>
          <cell r="E1612" t="str">
            <v>丁万欣</v>
          </cell>
        </row>
        <row r="1613">
          <cell r="D1613" t="str">
            <v>21005030425</v>
          </cell>
          <cell r="E1613" t="str">
            <v>谢柯军</v>
          </cell>
        </row>
        <row r="1614">
          <cell r="D1614" t="str">
            <v>21005030607</v>
          </cell>
          <cell r="E1614" t="str">
            <v>李娜</v>
          </cell>
        </row>
        <row r="1615">
          <cell r="D1615" t="str">
            <v>21005030708</v>
          </cell>
          <cell r="E1615" t="str">
            <v>张莹</v>
          </cell>
        </row>
        <row r="1616">
          <cell r="D1616" t="str">
            <v>21005031729</v>
          </cell>
          <cell r="E1616" t="str">
            <v>孙培秒</v>
          </cell>
        </row>
        <row r="1617">
          <cell r="D1617" t="str">
            <v>21005031824</v>
          </cell>
          <cell r="E1617" t="str">
            <v>周迪珊</v>
          </cell>
        </row>
        <row r="1618">
          <cell r="D1618" t="str">
            <v>21005031827</v>
          </cell>
          <cell r="E1618" t="str">
            <v>李凯</v>
          </cell>
        </row>
        <row r="1619">
          <cell r="D1619" t="str">
            <v>21005031922</v>
          </cell>
          <cell r="E1619" t="str">
            <v>王燕</v>
          </cell>
        </row>
        <row r="1620">
          <cell r="D1620" t="str">
            <v>21005032202</v>
          </cell>
          <cell r="E1620" t="str">
            <v>王姝娴</v>
          </cell>
        </row>
        <row r="1621">
          <cell r="D1621" t="str">
            <v>21005032210</v>
          </cell>
          <cell r="E1621" t="str">
            <v>常梦雅</v>
          </cell>
        </row>
        <row r="1622">
          <cell r="D1622" t="str">
            <v>21005032326</v>
          </cell>
          <cell r="E1622" t="str">
            <v>张航</v>
          </cell>
        </row>
        <row r="1623">
          <cell r="D1623" t="str">
            <v>21005032430</v>
          </cell>
          <cell r="E1623" t="str">
            <v>段召月</v>
          </cell>
        </row>
        <row r="1624">
          <cell r="D1624" t="str">
            <v>21005032521</v>
          </cell>
          <cell r="E1624" t="str">
            <v>上官荷蕊</v>
          </cell>
        </row>
        <row r="1625">
          <cell r="D1625" t="str">
            <v>21005032607</v>
          </cell>
          <cell r="E1625" t="str">
            <v>刘蒙蒙</v>
          </cell>
        </row>
        <row r="1626">
          <cell r="D1626" t="str">
            <v>21005032822</v>
          </cell>
          <cell r="E1626" t="str">
            <v>樊露露</v>
          </cell>
        </row>
        <row r="1627">
          <cell r="D1627" t="str">
            <v>21005033315</v>
          </cell>
          <cell r="E1627" t="str">
            <v>刘倬均</v>
          </cell>
        </row>
        <row r="1628">
          <cell r="D1628" t="str">
            <v>21005034018</v>
          </cell>
          <cell r="E1628" t="str">
            <v>何茜</v>
          </cell>
        </row>
        <row r="1629">
          <cell r="D1629" t="str">
            <v>21005034207</v>
          </cell>
          <cell r="E1629" t="str">
            <v>乔金伟</v>
          </cell>
        </row>
        <row r="1630">
          <cell r="D1630" t="str">
            <v>21005034226</v>
          </cell>
          <cell r="E1630" t="str">
            <v>王翊雯</v>
          </cell>
        </row>
        <row r="1631">
          <cell r="D1631" t="str">
            <v>21005034317</v>
          </cell>
          <cell r="E1631" t="str">
            <v>陈滢</v>
          </cell>
        </row>
        <row r="1632">
          <cell r="D1632" t="str">
            <v>21005034412</v>
          </cell>
          <cell r="E1632" t="str">
            <v>黄振宛</v>
          </cell>
        </row>
        <row r="1633">
          <cell r="D1633" t="str">
            <v>21005034623</v>
          </cell>
          <cell r="E1633" t="str">
            <v>阮义爽</v>
          </cell>
        </row>
        <row r="1634">
          <cell r="D1634" t="str">
            <v>21005034917</v>
          </cell>
          <cell r="E1634" t="str">
            <v>路邓</v>
          </cell>
        </row>
        <row r="1635">
          <cell r="D1635" t="str">
            <v>21005035017</v>
          </cell>
          <cell r="E1635" t="str">
            <v>郑楠楠</v>
          </cell>
        </row>
        <row r="1636">
          <cell r="D1636" t="str">
            <v>21005035102</v>
          </cell>
          <cell r="E1636" t="str">
            <v>郑林惠</v>
          </cell>
        </row>
        <row r="1637">
          <cell r="D1637" t="str">
            <v>21005040106</v>
          </cell>
          <cell r="E1637" t="str">
            <v>涂一枚</v>
          </cell>
        </row>
        <row r="1638">
          <cell r="D1638" t="str">
            <v>21005040127</v>
          </cell>
          <cell r="E1638" t="str">
            <v>李婉丽</v>
          </cell>
        </row>
        <row r="1639">
          <cell r="D1639" t="str">
            <v>21005040516</v>
          </cell>
          <cell r="E1639" t="str">
            <v>黄婷</v>
          </cell>
        </row>
        <row r="1640">
          <cell r="D1640" t="str">
            <v>21005040629</v>
          </cell>
          <cell r="E1640" t="str">
            <v>陈相宜</v>
          </cell>
        </row>
        <row r="1641">
          <cell r="D1641" t="str">
            <v>21005040812</v>
          </cell>
          <cell r="E1641" t="str">
            <v>佘亚菲</v>
          </cell>
        </row>
        <row r="1642">
          <cell r="D1642" t="str">
            <v>21005040907</v>
          </cell>
          <cell r="E1642" t="str">
            <v>姬菡阳</v>
          </cell>
        </row>
        <row r="1643">
          <cell r="D1643" t="str">
            <v>21005041021</v>
          </cell>
          <cell r="E1643" t="str">
            <v>屈智华</v>
          </cell>
        </row>
        <row r="1644">
          <cell r="D1644" t="str">
            <v>21005041322</v>
          </cell>
          <cell r="E1644" t="str">
            <v>党稳</v>
          </cell>
        </row>
        <row r="1645">
          <cell r="D1645" t="str">
            <v>21005041528</v>
          </cell>
          <cell r="E1645" t="str">
            <v>周宛玉</v>
          </cell>
        </row>
        <row r="1646">
          <cell r="D1646" t="str">
            <v>21005041805</v>
          </cell>
          <cell r="E1646" t="str">
            <v>宁秋丽</v>
          </cell>
        </row>
        <row r="1647">
          <cell r="D1647" t="str">
            <v>21005041821</v>
          </cell>
          <cell r="E1647" t="str">
            <v>商静静</v>
          </cell>
        </row>
        <row r="1648">
          <cell r="D1648" t="str">
            <v>21005042008</v>
          </cell>
          <cell r="E1648" t="str">
            <v>李奥涵</v>
          </cell>
        </row>
        <row r="1649">
          <cell r="D1649" t="str">
            <v>21005042116</v>
          </cell>
          <cell r="E1649" t="str">
            <v>刘彦娣</v>
          </cell>
        </row>
        <row r="1650">
          <cell r="D1650" t="str">
            <v>21005042206</v>
          </cell>
          <cell r="E1650" t="str">
            <v>刘婷</v>
          </cell>
        </row>
        <row r="1651">
          <cell r="D1651" t="str">
            <v>21005042229</v>
          </cell>
          <cell r="E1651" t="str">
            <v>董海霞</v>
          </cell>
        </row>
        <row r="1652">
          <cell r="D1652" t="str">
            <v>21005042425</v>
          </cell>
          <cell r="E1652" t="str">
            <v>王兰英</v>
          </cell>
        </row>
        <row r="1653">
          <cell r="D1653" t="str">
            <v>21005042528</v>
          </cell>
          <cell r="E1653" t="str">
            <v>陈楠</v>
          </cell>
        </row>
        <row r="1654">
          <cell r="D1654" t="str">
            <v>21005042603</v>
          </cell>
          <cell r="E1654" t="str">
            <v>周宏恬</v>
          </cell>
        </row>
        <row r="1655">
          <cell r="D1655" t="str">
            <v>21005043124</v>
          </cell>
          <cell r="E1655" t="str">
            <v>金卓越</v>
          </cell>
        </row>
        <row r="1656">
          <cell r="D1656" t="str">
            <v>21005043607</v>
          </cell>
          <cell r="E1656" t="str">
            <v>孙文然</v>
          </cell>
        </row>
        <row r="1657">
          <cell r="D1657" t="str">
            <v>21005043721</v>
          </cell>
          <cell r="E1657" t="str">
            <v>孟艳阳</v>
          </cell>
        </row>
        <row r="1658">
          <cell r="D1658" t="str">
            <v>21005050113</v>
          </cell>
          <cell r="E1658" t="str">
            <v>张慧阳</v>
          </cell>
        </row>
        <row r="1659">
          <cell r="D1659" t="str">
            <v>21005050117</v>
          </cell>
          <cell r="E1659" t="str">
            <v>张玲</v>
          </cell>
        </row>
        <row r="1660">
          <cell r="D1660" t="str">
            <v>21005050229</v>
          </cell>
          <cell r="E1660" t="str">
            <v>韩杭颖</v>
          </cell>
        </row>
        <row r="1661">
          <cell r="D1661" t="str">
            <v>21005050407</v>
          </cell>
          <cell r="E1661" t="str">
            <v>吴洋</v>
          </cell>
        </row>
        <row r="1662">
          <cell r="D1662" t="str">
            <v>21005050413</v>
          </cell>
          <cell r="E1662" t="str">
            <v>范豫晋</v>
          </cell>
        </row>
        <row r="1663">
          <cell r="D1663" t="str">
            <v>21005050713</v>
          </cell>
          <cell r="E1663" t="str">
            <v>王雅楠</v>
          </cell>
        </row>
        <row r="1664">
          <cell r="D1664" t="str">
            <v>21005050723</v>
          </cell>
          <cell r="E1664" t="str">
            <v>黄倩倩</v>
          </cell>
        </row>
        <row r="1665">
          <cell r="D1665" t="str">
            <v>21005050817</v>
          </cell>
          <cell r="E1665" t="str">
            <v>史铁柱</v>
          </cell>
        </row>
        <row r="1666">
          <cell r="D1666" t="str">
            <v>21005051118</v>
          </cell>
          <cell r="E1666" t="str">
            <v>沙金岭</v>
          </cell>
        </row>
        <row r="1667">
          <cell r="D1667" t="str">
            <v>21005051714</v>
          </cell>
          <cell r="E1667" t="str">
            <v>钱糖花</v>
          </cell>
        </row>
        <row r="1668">
          <cell r="D1668" t="str">
            <v>21005051923</v>
          </cell>
          <cell r="E1668" t="str">
            <v>薛苗</v>
          </cell>
        </row>
        <row r="1669">
          <cell r="D1669" t="str">
            <v>21005052217</v>
          </cell>
          <cell r="E1669" t="str">
            <v>王依鸣</v>
          </cell>
        </row>
        <row r="1670">
          <cell r="D1670" t="str">
            <v>21005052524</v>
          </cell>
          <cell r="E1670" t="str">
            <v>连小亚</v>
          </cell>
        </row>
        <row r="1671">
          <cell r="D1671" t="str">
            <v>21005053007</v>
          </cell>
          <cell r="E1671" t="str">
            <v>翟杏祯</v>
          </cell>
        </row>
        <row r="1672">
          <cell r="D1672" t="str">
            <v>21005053413</v>
          </cell>
          <cell r="E1672" t="str">
            <v>史雷</v>
          </cell>
        </row>
        <row r="1673">
          <cell r="D1673" t="str">
            <v>21005053824</v>
          </cell>
          <cell r="E1673" t="str">
            <v>曹文秋</v>
          </cell>
        </row>
        <row r="1674">
          <cell r="D1674" t="str">
            <v>21005060125</v>
          </cell>
          <cell r="E1674" t="str">
            <v>郭小慢</v>
          </cell>
        </row>
        <row r="1675">
          <cell r="D1675" t="str">
            <v>21005060613</v>
          </cell>
          <cell r="E1675" t="str">
            <v>周丹</v>
          </cell>
        </row>
        <row r="1676">
          <cell r="D1676" t="str">
            <v>21005061807</v>
          </cell>
          <cell r="E1676" t="str">
            <v>张婧祎</v>
          </cell>
        </row>
        <row r="1677">
          <cell r="D1677" t="str">
            <v>21005062104</v>
          </cell>
          <cell r="E1677" t="str">
            <v>韩欣欣</v>
          </cell>
        </row>
        <row r="1678">
          <cell r="D1678" t="str">
            <v>21005062329</v>
          </cell>
          <cell r="E1678" t="str">
            <v>孙立顺</v>
          </cell>
        </row>
        <row r="1679">
          <cell r="D1679" t="str">
            <v>21005010606</v>
          </cell>
          <cell r="E1679" t="str">
            <v>戴岭</v>
          </cell>
        </row>
        <row r="1680">
          <cell r="D1680" t="str">
            <v>21005012230</v>
          </cell>
          <cell r="E1680" t="str">
            <v>褚平衡</v>
          </cell>
        </row>
        <row r="1681">
          <cell r="D1681" t="str">
            <v>21005022723</v>
          </cell>
          <cell r="E1681" t="str">
            <v>宋立业</v>
          </cell>
        </row>
        <row r="1682">
          <cell r="D1682" t="str">
            <v>21005024208</v>
          </cell>
          <cell r="E1682" t="str">
            <v>王静</v>
          </cell>
        </row>
        <row r="1683">
          <cell r="D1683" t="str">
            <v>21005025004</v>
          </cell>
          <cell r="E1683" t="str">
            <v>闫晓娟</v>
          </cell>
        </row>
        <row r="1684">
          <cell r="D1684" t="str">
            <v>21005032930</v>
          </cell>
          <cell r="E1684" t="str">
            <v>李颖</v>
          </cell>
        </row>
        <row r="1685">
          <cell r="D1685" t="str">
            <v>21005040204</v>
          </cell>
          <cell r="E1685" t="str">
            <v>王晓红</v>
          </cell>
        </row>
        <row r="1686">
          <cell r="D1686" t="str">
            <v>21005040725</v>
          </cell>
          <cell r="E1686" t="str">
            <v>徐丽君</v>
          </cell>
        </row>
        <row r="1687">
          <cell r="D1687" t="str">
            <v>21005041425</v>
          </cell>
          <cell r="E1687" t="str">
            <v>王珮锦</v>
          </cell>
        </row>
        <row r="1688">
          <cell r="D1688" t="str">
            <v>21005041601</v>
          </cell>
          <cell r="E1688" t="str">
            <v>柴阳丽</v>
          </cell>
        </row>
        <row r="1689">
          <cell r="D1689" t="str">
            <v>21005052114</v>
          </cell>
          <cell r="E1689" t="str">
            <v>徐铮</v>
          </cell>
        </row>
        <row r="1690">
          <cell r="D1690" t="str">
            <v>21005032511</v>
          </cell>
          <cell r="E1690" t="str">
            <v>张先</v>
          </cell>
        </row>
        <row r="1691">
          <cell r="D1691" t="str">
            <v>21005040619</v>
          </cell>
          <cell r="E1691" t="str">
            <v>薛淑心</v>
          </cell>
        </row>
        <row r="1692">
          <cell r="D1692" t="str">
            <v>21005042010</v>
          </cell>
          <cell r="E1692" t="str">
            <v>黎明智</v>
          </cell>
        </row>
        <row r="1693">
          <cell r="D1693" t="str">
            <v>21005042513</v>
          </cell>
          <cell r="E1693" t="str">
            <v>段淑伟</v>
          </cell>
        </row>
        <row r="1694">
          <cell r="D1694" t="str">
            <v>21005050118</v>
          </cell>
          <cell r="E1694" t="str">
            <v>邓冠</v>
          </cell>
        </row>
        <row r="1695">
          <cell r="D1695" t="str">
            <v>21005051429</v>
          </cell>
          <cell r="E1695" t="str">
            <v>男</v>
          </cell>
        </row>
        <row r="1696">
          <cell r="D1696" t="str">
            <v>21005051707</v>
          </cell>
          <cell r="E1696" t="str">
            <v>胡仁然</v>
          </cell>
        </row>
        <row r="1697">
          <cell r="D1697" t="str">
            <v>21005062030</v>
          </cell>
          <cell r="E1697" t="str">
            <v>梅琳晗</v>
          </cell>
        </row>
        <row r="1698">
          <cell r="D1698" t="str">
            <v>21005062514</v>
          </cell>
          <cell r="E1698" t="str">
            <v>王京阳</v>
          </cell>
        </row>
        <row r="1699">
          <cell r="D1699" t="str">
            <v>21005062804</v>
          </cell>
          <cell r="E1699" t="str">
            <v>魏增</v>
          </cell>
        </row>
        <row r="1700">
          <cell r="D1700" t="str">
            <v>21005062905</v>
          </cell>
          <cell r="E1700" t="str">
            <v>张龙飞</v>
          </cell>
        </row>
        <row r="1701">
          <cell r="D1701" t="str">
            <v>21005020414</v>
          </cell>
          <cell r="E1701" t="str">
            <v>申思</v>
          </cell>
        </row>
        <row r="1702">
          <cell r="D1702" t="str">
            <v>21005021427</v>
          </cell>
          <cell r="E1702" t="str">
            <v>高杨</v>
          </cell>
        </row>
        <row r="1703">
          <cell r="D1703" t="str">
            <v>21005031704</v>
          </cell>
          <cell r="E1703" t="str">
            <v>刘娟</v>
          </cell>
        </row>
        <row r="1704">
          <cell r="D1704" t="str">
            <v>21005033008</v>
          </cell>
          <cell r="E1704" t="str">
            <v>张庆伟</v>
          </cell>
        </row>
        <row r="1705">
          <cell r="D1705" t="str">
            <v>21005034605</v>
          </cell>
          <cell r="E1705" t="str">
            <v>李菲菲</v>
          </cell>
        </row>
        <row r="1706">
          <cell r="D1706" t="str">
            <v>21005040802</v>
          </cell>
          <cell r="E1706" t="str">
            <v>李亚拯</v>
          </cell>
        </row>
        <row r="1707">
          <cell r="D1707" t="str">
            <v>21005041619</v>
          </cell>
          <cell r="E1707" t="str">
            <v>邓雨佳</v>
          </cell>
        </row>
        <row r="1708">
          <cell r="D1708" t="str">
            <v>21005041930</v>
          </cell>
          <cell r="E1708" t="str">
            <v>卢瑶</v>
          </cell>
        </row>
        <row r="1709">
          <cell r="D1709" t="str">
            <v>21005050211</v>
          </cell>
          <cell r="E1709" t="str">
            <v>倪雪</v>
          </cell>
        </row>
        <row r="1710">
          <cell r="D1710" t="str">
            <v>21005052308</v>
          </cell>
          <cell r="E1710" t="str">
            <v>白杨</v>
          </cell>
        </row>
        <row r="1711">
          <cell r="D1711" t="str">
            <v>21005052315</v>
          </cell>
          <cell r="E1711" t="str">
            <v>史锡月</v>
          </cell>
        </row>
        <row r="1712">
          <cell r="D1712" t="str">
            <v>21005053430</v>
          </cell>
          <cell r="E1712" t="str">
            <v>李博博</v>
          </cell>
        </row>
        <row r="1713">
          <cell r="D1713" t="str">
            <v>21005061420</v>
          </cell>
          <cell r="E1713" t="str">
            <v>李苏阁</v>
          </cell>
        </row>
        <row r="1714">
          <cell r="D1714" t="str">
            <v>21005061828</v>
          </cell>
          <cell r="E1714" t="str">
            <v>陈颖</v>
          </cell>
        </row>
        <row r="1715">
          <cell r="D1715" t="str">
            <v>21005062902</v>
          </cell>
          <cell r="E1715" t="str">
            <v>姜璐</v>
          </cell>
        </row>
        <row r="1716">
          <cell r="D1716" t="str">
            <v>21005010102</v>
          </cell>
          <cell r="E1716" t="str">
            <v>魏兰兰</v>
          </cell>
        </row>
        <row r="1717">
          <cell r="D1717" t="str">
            <v>21005011210</v>
          </cell>
          <cell r="E1717" t="str">
            <v>朱良梓</v>
          </cell>
        </row>
        <row r="1718">
          <cell r="D1718" t="str">
            <v>21005011317</v>
          </cell>
          <cell r="E1718" t="str">
            <v>高菲</v>
          </cell>
        </row>
        <row r="1719">
          <cell r="D1719" t="str">
            <v>21005012130</v>
          </cell>
          <cell r="E1719" t="str">
            <v>苏又望</v>
          </cell>
        </row>
        <row r="1720">
          <cell r="D1720" t="str">
            <v>21005012415</v>
          </cell>
          <cell r="E1720" t="str">
            <v>王惠聪</v>
          </cell>
        </row>
        <row r="1721">
          <cell r="D1721" t="str">
            <v>21005013422</v>
          </cell>
          <cell r="E1721" t="str">
            <v>李依霖</v>
          </cell>
        </row>
        <row r="1722">
          <cell r="D1722" t="str">
            <v>21005014422</v>
          </cell>
          <cell r="E1722" t="str">
            <v>岳晓瑞</v>
          </cell>
        </row>
        <row r="1723">
          <cell r="D1723" t="str">
            <v>21005014918</v>
          </cell>
          <cell r="E1723" t="str">
            <v>屈笑音</v>
          </cell>
        </row>
        <row r="1724">
          <cell r="D1724" t="str">
            <v>21005020426</v>
          </cell>
          <cell r="E1724" t="str">
            <v>梁莹莹</v>
          </cell>
        </row>
        <row r="1725">
          <cell r="D1725" t="str">
            <v>21005021010</v>
          </cell>
          <cell r="E1725" t="str">
            <v>曹万锦</v>
          </cell>
        </row>
        <row r="1726">
          <cell r="D1726" t="str">
            <v>21005021930</v>
          </cell>
          <cell r="E1726" t="str">
            <v>宋德赟</v>
          </cell>
        </row>
        <row r="1727">
          <cell r="D1727" t="str">
            <v>21005024401</v>
          </cell>
          <cell r="E1727" t="str">
            <v>刘真珠</v>
          </cell>
        </row>
        <row r="1728">
          <cell r="D1728" t="str">
            <v>21005030824</v>
          </cell>
          <cell r="E1728" t="str">
            <v>范晓卓</v>
          </cell>
        </row>
        <row r="1729">
          <cell r="D1729" t="str">
            <v>21005031216</v>
          </cell>
          <cell r="E1729" t="str">
            <v>邓贺</v>
          </cell>
        </row>
        <row r="1730">
          <cell r="D1730" t="str">
            <v>21005031526</v>
          </cell>
          <cell r="E1730" t="str">
            <v>牛雅莹</v>
          </cell>
        </row>
        <row r="1731">
          <cell r="D1731" t="str">
            <v>21005032509</v>
          </cell>
          <cell r="E1731" t="str">
            <v>许壮范</v>
          </cell>
        </row>
        <row r="1732">
          <cell r="D1732" t="str">
            <v>21005033203</v>
          </cell>
          <cell r="E1732" t="str">
            <v>院俊楠</v>
          </cell>
        </row>
        <row r="1733">
          <cell r="D1733" t="str">
            <v>21005033413</v>
          </cell>
          <cell r="E1733" t="str">
            <v>龚勋青</v>
          </cell>
        </row>
        <row r="1734">
          <cell r="D1734" t="str">
            <v>21005033606</v>
          </cell>
          <cell r="E1734" t="str">
            <v>金科言</v>
          </cell>
        </row>
        <row r="1735">
          <cell r="D1735" t="str">
            <v>21005033618</v>
          </cell>
          <cell r="E1735" t="str">
            <v>王彦君</v>
          </cell>
        </row>
        <row r="1736">
          <cell r="D1736" t="str">
            <v>21005040505</v>
          </cell>
          <cell r="E1736" t="str">
            <v>宋芝梦</v>
          </cell>
        </row>
        <row r="1737">
          <cell r="D1737" t="str">
            <v>21005041620</v>
          </cell>
          <cell r="E1737" t="str">
            <v>张世杰</v>
          </cell>
        </row>
        <row r="1738">
          <cell r="D1738" t="str">
            <v>21005043106</v>
          </cell>
          <cell r="E1738" t="str">
            <v>冯晓阳</v>
          </cell>
        </row>
        <row r="1739">
          <cell r="D1739" t="str">
            <v>21005043117</v>
          </cell>
          <cell r="E1739" t="str">
            <v>尚柯</v>
          </cell>
        </row>
        <row r="1740">
          <cell r="D1740" t="str">
            <v>21005050416</v>
          </cell>
          <cell r="E1740" t="str">
            <v>张树丽</v>
          </cell>
        </row>
        <row r="1741">
          <cell r="D1741" t="str">
            <v>21005060215</v>
          </cell>
          <cell r="E1741" t="str">
            <v>张琳琳</v>
          </cell>
        </row>
        <row r="1742">
          <cell r="D1742" t="str">
            <v>21005060223</v>
          </cell>
          <cell r="E1742" t="str">
            <v>袁媛</v>
          </cell>
        </row>
        <row r="1743">
          <cell r="D1743" t="str">
            <v>21005060317</v>
          </cell>
          <cell r="E1743" t="str">
            <v>薛瑞侠</v>
          </cell>
        </row>
        <row r="1744">
          <cell r="D1744" t="str">
            <v>21005060815</v>
          </cell>
          <cell r="E1744" t="str">
            <v>尹楠</v>
          </cell>
        </row>
        <row r="1745">
          <cell r="D1745" t="str">
            <v>21005013015</v>
          </cell>
          <cell r="E1745" t="str">
            <v>古今</v>
          </cell>
        </row>
        <row r="1746">
          <cell r="D1746" t="str">
            <v>21005032904</v>
          </cell>
          <cell r="E1746" t="str">
            <v>刘允</v>
          </cell>
        </row>
        <row r="1747">
          <cell r="D1747" t="str">
            <v>21005035013</v>
          </cell>
          <cell r="E1747" t="str">
            <v>李雨鑫</v>
          </cell>
        </row>
        <row r="1748">
          <cell r="D1748" t="str">
            <v>21005042313</v>
          </cell>
          <cell r="E1748" t="str">
            <v>张菡</v>
          </cell>
        </row>
        <row r="1749">
          <cell r="D1749" t="str">
            <v>21005042704</v>
          </cell>
          <cell r="E1749" t="str">
            <v>李思雨</v>
          </cell>
        </row>
        <row r="1750">
          <cell r="D1750" t="str">
            <v>21005051006</v>
          </cell>
          <cell r="E1750" t="str">
            <v>酒甜甜</v>
          </cell>
        </row>
        <row r="1751">
          <cell r="D1751" t="str">
            <v>21005051119</v>
          </cell>
          <cell r="E1751" t="str">
            <v>焦甜甜</v>
          </cell>
        </row>
        <row r="1752">
          <cell r="D1752" t="str">
            <v>21005061409</v>
          </cell>
          <cell r="E1752" t="str">
            <v>陈林炳</v>
          </cell>
        </row>
        <row r="1753">
          <cell r="D1753" t="str">
            <v>21005062208</v>
          </cell>
          <cell r="E1753" t="str">
            <v>陶美晨</v>
          </cell>
        </row>
        <row r="1754">
          <cell r="D1754" t="str">
            <v>21005012615</v>
          </cell>
          <cell r="E1754" t="str">
            <v>李聪健</v>
          </cell>
        </row>
        <row r="1755">
          <cell r="D1755" t="str">
            <v>21005013427</v>
          </cell>
          <cell r="E1755" t="str">
            <v>王靓</v>
          </cell>
        </row>
        <row r="1756">
          <cell r="D1756" t="str">
            <v>21005013821</v>
          </cell>
          <cell r="E1756" t="str">
            <v>郭玉绚</v>
          </cell>
        </row>
        <row r="1757">
          <cell r="D1757" t="str">
            <v>21005011026</v>
          </cell>
          <cell r="E1757" t="str">
            <v>杨仿</v>
          </cell>
        </row>
        <row r="1758">
          <cell r="D1758" t="str">
            <v>21005014322</v>
          </cell>
          <cell r="E1758" t="str">
            <v>冀翠丽</v>
          </cell>
        </row>
        <row r="1759">
          <cell r="D1759" t="str">
            <v>21005015025</v>
          </cell>
          <cell r="E1759" t="str">
            <v>刘静</v>
          </cell>
        </row>
        <row r="1760">
          <cell r="D1760" t="str">
            <v>21005022321</v>
          </cell>
          <cell r="E1760" t="str">
            <v>孙颖</v>
          </cell>
        </row>
        <row r="1761">
          <cell r="D1761" t="str">
            <v>21005022912</v>
          </cell>
          <cell r="E1761" t="str">
            <v>余珂</v>
          </cell>
        </row>
        <row r="1762">
          <cell r="D1762" t="str">
            <v>21005034019</v>
          </cell>
          <cell r="E1762" t="str">
            <v>周英娣</v>
          </cell>
        </row>
        <row r="1763">
          <cell r="D1763" t="str">
            <v>21005034022</v>
          </cell>
          <cell r="E1763" t="str">
            <v>赵静</v>
          </cell>
        </row>
        <row r="1764">
          <cell r="D1764" t="str">
            <v>21005050727</v>
          </cell>
          <cell r="E1764" t="str">
            <v>谢雨</v>
          </cell>
        </row>
        <row r="1765">
          <cell r="D1765" t="str">
            <v>21005060327</v>
          </cell>
          <cell r="E1765" t="str">
            <v>蔡霖</v>
          </cell>
        </row>
        <row r="1766">
          <cell r="D1766" t="str">
            <v>21005011811</v>
          </cell>
          <cell r="E1766" t="str">
            <v>肖娜</v>
          </cell>
        </row>
        <row r="1767">
          <cell r="D1767" t="str">
            <v>21005012103</v>
          </cell>
          <cell r="E1767" t="str">
            <v>张蓓</v>
          </cell>
        </row>
        <row r="1768">
          <cell r="D1768" t="str">
            <v>21005013716</v>
          </cell>
          <cell r="E1768" t="str">
            <v>田英</v>
          </cell>
        </row>
        <row r="1769">
          <cell r="D1769" t="str">
            <v>21005013919</v>
          </cell>
          <cell r="E1769" t="str">
            <v>袁士猛</v>
          </cell>
        </row>
        <row r="1770">
          <cell r="D1770" t="str">
            <v>21005015217</v>
          </cell>
          <cell r="E1770" t="str">
            <v>张珊</v>
          </cell>
        </row>
        <row r="1771">
          <cell r="D1771" t="str">
            <v>21005020716</v>
          </cell>
          <cell r="E1771" t="str">
            <v>刘明明</v>
          </cell>
        </row>
        <row r="1772">
          <cell r="D1772" t="str">
            <v>21005020728</v>
          </cell>
          <cell r="E1772" t="str">
            <v>闫寒</v>
          </cell>
        </row>
        <row r="1773">
          <cell r="D1773" t="str">
            <v>21005020825</v>
          </cell>
          <cell r="E1773" t="str">
            <v>宋学澎</v>
          </cell>
        </row>
        <row r="1774">
          <cell r="D1774" t="str">
            <v>21005021113</v>
          </cell>
          <cell r="E1774" t="str">
            <v>张各</v>
          </cell>
        </row>
        <row r="1775">
          <cell r="D1775" t="str">
            <v>21005021511</v>
          </cell>
          <cell r="E1775" t="str">
            <v>于倩倩</v>
          </cell>
        </row>
        <row r="1776">
          <cell r="D1776" t="str">
            <v>21005022508</v>
          </cell>
          <cell r="E1776" t="str">
            <v>刘玉</v>
          </cell>
        </row>
        <row r="1777">
          <cell r="D1777" t="str">
            <v>21005022821</v>
          </cell>
          <cell r="E1777" t="str">
            <v>张建蓉</v>
          </cell>
        </row>
        <row r="1778">
          <cell r="D1778" t="str">
            <v>21005024014</v>
          </cell>
          <cell r="E1778" t="str">
            <v>吕赐莹</v>
          </cell>
        </row>
        <row r="1779">
          <cell r="D1779" t="str">
            <v>21005025408</v>
          </cell>
          <cell r="E1779" t="str">
            <v>方亚</v>
          </cell>
        </row>
        <row r="1780">
          <cell r="D1780" t="str">
            <v>21005025514</v>
          </cell>
          <cell r="E1780" t="str">
            <v>谭翠艳</v>
          </cell>
        </row>
        <row r="1781">
          <cell r="D1781" t="str">
            <v>21005031804</v>
          </cell>
          <cell r="E1781" t="str">
            <v>周玺媛</v>
          </cell>
        </row>
        <row r="1782">
          <cell r="D1782" t="str">
            <v>21005031806</v>
          </cell>
          <cell r="E1782" t="str">
            <v>李嘉树</v>
          </cell>
        </row>
        <row r="1783">
          <cell r="D1783" t="str">
            <v>21005032719</v>
          </cell>
          <cell r="E1783" t="str">
            <v>刘园园</v>
          </cell>
        </row>
        <row r="1784">
          <cell r="D1784" t="str">
            <v>21005033301</v>
          </cell>
          <cell r="E1784" t="str">
            <v>王燕</v>
          </cell>
        </row>
        <row r="1785">
          <cell r="D1785" t="str">
            <v>21005033415</v>
          </cell>
          <cell r="E1785" t="str">
            <v>程月姣</v>
          </cell>
        </row>
        <row r="1786">
          <cell r="D1786" t="str">
            <v>21005033701</v>
          </cell>
          <cell r="E1786" t="str">
            <v>陈东冬</v>
          </cell>
        </row>
        <row r="1787">
          <cell r="D1787" t="str">
            <v>21005034814</v>
          </cell>
          <cell r="E1787" t="str">
            <v>焦书焕</v>
          </cell>
        </row>
        <row r="1788">
          <cell r="D1788" t="str">
            <v>21005035026</v>
          </cell>
          <cell r="E1788" t="str">
            <v>赵经纬</v>
          </cell>
        </row>
        <row r="1789">
          <cell r="D1789" t="str">
            <v>21005035227</v>
          </cell>
          <cell r="E1789" t="str">
            <v>杨柳</v>
          </cell>
        </row>
        <row r="1790">
          <cell r="D1790" t="str">
            <v>21005040416</v>
          </cell>
          <cell r="E1790" t="str">
            <v>许满</v>
          </cell>
        </row>
        <row r="1791">
          <cell r="D1791" t="str">
            <v>21005040510</v>
          </cell>
          <cell r="E1791" t="str">
            <v>徐金霞</v>
          </cell>
        </row>
        <row r="1792">
          <cell r="D1792" t="str">
            <v>21005040917</v>
          </cell>
          <cell r="E1792" t="str">
            <v>邢可盈</v>
          </cell>
        </row>
        <row r="1793">
          <cell r="D1793" t="str">
            <v>21005041416</v>
          </cell>
          <cell r="E1793" t="str">
            <v>栗瑞雪</v>
          </cell>
        </row>
        <row r="1794">
          <cell r="D1794" t="str">
            <v>21005041418</v>
          </cell>
          <cell r="E1794" t="str">
            <v>石双</v>
          </cell>
        </row>
        <row r="1795">
          <cell r="D1795" t="str">
            <v>21005042223</v>
          </cell>
          <cell r="E1795" t="str">
            <v>曹玉</v>
          </cell>
        </row>
        <row r="1796">
          <cell r="D1796" t="str">
            <v>21005042717</v>
          </cell>
          <cell r="E1796" t="str">
            <v>代元玉</v>
          </cell>
        </row>
        <row r="1797">
          <cell r="D1797" t="str">
            <v>21005043830</v>
          </cell>
          <cell r="E1797" t="str">
            <v>邢菊娜</v>
          </cell>
        </row>
        <row r="1798">
          <cell r="D1798" t="str">
            <v>21005050725</v>
          </cell>
          <cell r="E1798" t="str">
            <v>孙倩</v>
          </cell>
        </row>
        <row r="1799">
          <cell r="D1799" t="str">
            <v>21005051623</v>
          </cell>
          <cell r="E1799" t="str">
            <v>何昱</v>
          </cell>
        </row>
        <row r="1800">
          <cell r="D1800" t="str">
            <v>21005051706</v>
          </cell>
          <cell r="E1800" t="str">
            <v>赵阳</v>
          </cell>
        </row>
        <row r="1801">
          <cell r="D1801" t="str">
            <v>21005060108</v>
          </cell>
          <cell r="E1801" t="str">
            <v>刘婉</v>
          </cell>
        </row>
        <row r="1802">
          <cell r="D1802" t="str">
            <v>21005061902</v>
          </cell>
          <cell r="E1802" t="str">
            <v>张盼盼</v>
          </cell>
        </row>
        <row r="1803">
          <cell r="D1803" t="str">
            <v>21005062617</v>
          </cell>
          <cell r="E1803" t="str">
            <v>王梅军</v>
          </cell>
        </row>
        <row r="1804">
          <cell r="D1804" t="str">
            <v>21005023424</v>
          </cell>
          <cell r="E1804" t="str">
            <v>刘侠</v>
          </cell>
        </row>
        <row r="1805">
          <cell r="D1805" t="str">
            <v>21005050923</v>
          </cell>
          <cell r="E1805" t="str">
            <v>曹鑫</v>
          </cell>
        </row>
        <row r="1806">
          <cell r="D1806" t="str">
            <v>21005052427</v>
          </cell>
          <cell r="E1806" t="str">
            <v>高天</v>
          </cell>
        </row>
        <row r="1807">
          <cell r="D1807" t="str">
            <v>21005053615</v>
          </cell>
          <cell r="E1807" t="str">
            <v>张星</v>
          </cell>
        </row>
        <row r="1808">
          <cell r="D1808" t="str">
            <v>21005060220</v>
          </cell>
          <cell r="E1808" t="str">
            <v>吕金贵</v>
          </cell>
        </row>
        <row r="1809">
          <cell r="D1809" t="str">
            <v>21005061824</v>
          </cell>
          <cell r="E1809" t="str">
            <v>王果</v>
          </cell>
        </row>
        <row r="1810">
          <cell r="D1810" t="str">
            <v>21005062010</v>
          </cell>
          <cell r="E1810" t="str">
            <v>郭沛</v>
          </cell>
        </row>
        <row r="1811">
          <cell r="D1811" t="str">
            <v>21005014930</v>
          </cell>
          <cell r="E1811" t="str">
            <v>杨清</v>
          </cell>
        </row>
        <row r="1812">
          <cell r="D1812" t="str">
            <v>21005022811</v>
          </cell>
          <cell r="E1812" t="str">
            <v>姚会敏</v>
          </cell>
        </row>
        <row r="1813">
          <cell r="D1813" t="str">
            <v>21005034828</v>
          </cell>
          <cell r="E1813" t="str">
            <v>贾敏聪</v>
          </cell>
        </row>
        <row r="1814">
          <cell r="D1814" t="str">
            <v>21005050611</v>
          </cell>
          <cell r="E1814" t="str">
            <v>程可</v>
          </cell>
        </row>
        <row r="1815">
          <cell r="D1815" t="str">
            <v>21005050922</v>
          </cell>
          <cell r="E1815" t="str">
            <v>邵一星</v>
          </cell>
        </row>
        <row r="1816">
          <cell r="D1816" t="str">
            <v>21005051318</v>
          </cell>
          <cell r="E1816" t="str">
            <v>刘晓</v>
          </cell>
        </row>
        <row r="1817">
          <cell r="D1817" t="str">
            <v>21005051417</v>
          </cell>
          <cell r="E1817" t="str">
            <v>陈悦</v>
          </cell>
        </row>
        <row r="1818">
          <cell r="D1818" t="str">
            <v>21005051612</v>
          </cell>
          <cell r="E1818" t="str">
            <v>王建慧</v>
          </cell>
        </row>
        <row r="1819">
          <cell r="D1819" t="str">
            <v>21005052720</v>
          </cell>
          <cell r="E1819" t="str">
            <v>薛朋奇</v>
          </cell>
        </row>
        <row r="1820">
          <cell r="D1820" t="str">
            <v>21005021202</v>
          </cell>
          <cell r="E1820" t="str">
            <v>杨帆</v>
          </cell>
        </row>
        <row r="1821">
          <cell r="D1821" t="str">
            <v>21005031612</v>
          </cell>
          <cell r="E1821" t="str">
            <v>聂含笑</v>
          </cell>
        </row>
        <row r="1822">
          <cell r="D1822" t="str">
            <v>21005033614</v>
          </cell>
          <cell r="E1822" t="str">
            <v>侯首选</v>
          </cell>
        </row>
        <row r="1823">
          <cell r="D1823" t="str">
            <v>21005050216</v>
          </cell>
          <cell r="E1823" t="str">
            <v>张浩</v>
          </cell>
        </row>
        <row r="1824">
          <cell r="D1824" t="str">
            <v>21005051316</v>
          </cell>
          <cell r="E1824" t="str">
            <v>张玉霞</v>
          </cell>
        </row>
        <row r="1825">
          <cell r="D1825" t="str">
            <v>21005051609</v>
          </cell>
          <cell r="E1825" t="str">
            <v>徐春惠</v>
          </cell>
        </row>
        <row r="1826">
          <cell r="D1826" t="str">
            <v>21005051613</v>
          </cell>
          <cell r="E1826" t="str">
            <v>武文风</v>
          </cell>
        </row>
        <row r="1827">
          <cell r="D1827" t="str">
            <v>21005051930</v>
          </cell>
          <cell r="E1827" t="str">
            <v>魏凯</v>
          </cell>
        </row>
        <row r="1828">
          <cell r="D1828" t="str">
            <v>21005052401</v>
          </cell>
          <cell r="E1828" t="str">
            <v>梁崇祥</v>
          </cell>
        </row>
        <row r="1829">
          <cell r="D1829" t="str">
            <v>21005053213</v>
          </cell>
          <cell r="E1829" t="str">
            <v>苏傲然</v>
          </cell>
        </row>
        <row r="1830">
          <cell r="D1830" t="str">
            <v>21005053828</v>
          </cell>
          <cell r="E1830" t="str">
            <v>王甜</v>
          </cell>
        </row>
        <row r="1831">
          <cell r="D1831" t="str">
            <v>21005060320</v>
          </cell>
          <cell r="E1831" t="str">
            <v>徐倩</v>
          </cell>
        </row>
        <row r="1832">
          <cell r="D1832" t="str">
            <v>21005061106</v>
          </cell>
          <cell r="E1832" t="str">
            <v>赵皖皖</v>
          </cell>
        </row>
        <row r="1833">
          <cell r="D1833" t="str">
            <v>21005061529</v>
          </cell>
          <cell r="E1833" t="str">
            <v>郝景智</v>
          </cell>
        </row>
        <row r="1834">
          <cell r="D1834" t="str">
            <v>21005061721</v>
          </cell>
          <cell r="E1834" t="str">
            <v>齐焱</v>
          </cell>
        </row>
        <row r="1835">
          <cell r="D1835" t="str">
            <v>21005061808</v>
          </cell>
          <cell r="E1835" t="str">
            <v>杨光</v>
          </cell>
        </row>
        <row r="1836">
          <cell r="D1836" t="str">
            <v>21005062022</v>
          </cell>
          <cell r="E1836" t="str">
            <v>牛文可</v>
          </cell>
        </row>
        <row r="1837">
          <cell r="D1837" t="str">
            <v>21005024417</v>
          </cell>
          <cell r="E1837" t="str">
            <v>姚宇英</v>
          </cell>
        </row>
        <row r="1838">
          <cell r="D1838" t="str">
            <v>21005033016</v>
          </cell>
          <cell r="E1838" t="str">
            <v>聂钰</v>
          </cell>
        </row>
        <row r="1839">
          <cell r="D1839" t="str">
            <v>21005033126</v>
          </cell>
          <cell r="E1839" t="str">
            <v>蒋丰展</v>
          </cell>
        </row>
        <row r="1840">
          <cell r="D1840" t="str">
            <v>21005033206</v>
          </cell>
          <cell r="E1840" t="str">
            <v>信继东</v>
          </cell>
        </row>
        <row r="1841">
          <cell r="D1841" t="str">
            <v>21005033624</v>
          </cell>
          <cell r="E1841" t="str">
            <v>张新楠</v>
          </cell>
        </row>
        <row r="1842">
          <cell r="D1842" t="str">
            <v>21005061929</v>
          </cell>
          <cell r="E1842" t="str">
            <v>金子君</v>
          </cell>
        </row>
        <row r="1843">
          <cell r="D1843" t="str">
            <v>21005072023</v>
          </cell>
          <cell r="E1843" t="str">
            <v>胡萌</v>
          </cell>
        </row>
        <row r="1844">
          <cell r="D1844" t="str">
            <v>21005072305</v>
          </cell>
          <cell r="E1844" t="str">
            <v>史全生</v>
          </cell>
        </row>
        <row r="1845">
          <cell r="D1845" t="str">
            <v>21005072424</v>
          </cell>
          <cell r="E1845" t="str">
            <v>王倩</v>
          </cell>
        </row>
        <row r="1846">
          <cell r="D1846" t="str">
            <v>21005072510</v>
          </cell>
          <cell r="E1846" t="str">
            <v>张笑语</v>
          </cell>
        </row>
        <row r="1847">
          <cell r="D1847" t="str">
            <v>21005072605</v>
          </cell>
          <cell r="E1847" t="str">
            <v>仵春阳</v>
          </cell>
        </row>
        <row r="1848">
          <cell r="D1848" t="str">
            <v>21005072711</v>
          </cell>
          <cell r="E1848" t="str">
            <v>王河</v>
          </cell>
        </row>
        <row r="1849">
          <cell r="D1849" t="str">
            <v>21005072721</v>
          </cell>
          <cell r="E1849" t="str">
            <v>刘俊涛</v>
          </cell>
        </row>
        <row r="1850">
          <cell r="D1850" t="str">
            <v>21005072725</v>
          </cell>
          <cell r="E1850" t="str">
            <v>代明宇</v>
          </cell>
        </row>
        <row r="1851">
          <cell r="D1851" t="str">
            <v>21005072814</v>
          </cell>
          <cell r="E1851" t="str">
            <v>陈悦</v>
          </cell>
        </row>
        <row r="1852">
          <cell r="D1852" t="str">
            <v>21005072818</v>
          </cell>
          <cell r="E1852" t="str">
            <v>马聿萱</v>
          </cell>
        </row>
        <row r="1853">
          <cell r="D1853" t="str">
            <v>21005072920</v>
          </cell>
          <cell r="E1853" t="str">
            <v>李洁云</v>
          </cell>
        </row>
        <row r="1854">
          <cell r="D1854" t="str">
            <v>21005072921</v>
          </cell>
          <cell r="E1854" t="str">
            <v>李虞茜</v>
          </cell>
        </row>
        <row r="1855">
          <cell r="D1855" t="str">
            <v>21005072923</v>
          </cell>
          <cell r="E1855" t="str">
            <v>李正娟</v>
          </cell>
        </row>
        <row r="1856">
          <cell r="D1856" t="str">
            <v>21005073118</v>
          </cell>
          <cell r="E1856" t="str">
            <v>刘玉珠</v>
          </cell>
        </row>
        <row r="1857">
          <cell r="D1857" t="str">
            <v>21005073211</v>
          </cell>
          <cell r="E1857" t="str">
            <v>郭玥含</v>
          </cell>
        </row>
        <row r="1858">
          <cell r="D1858" t="str">
            <v>21005073212</v>
          </cell>
          <cell r="E1858" t="str">
            <v>黄鑫怡</v>
          </cell>
        </row>
        <row r="1859">
          <cell r="D1859" t="str">
            <v>21005022712</v>
          </cell>
          <cell r="E1859" t="str">
            <v>赵媛媛</v>
          </cell>
        </row>
        <row r="1860">
          <cell r="D1860" t="str">
            <v>21005025018</v>
          </cell>
          <cell r="E1860" t="str">
            <v>岳琳</v>
          </cell>
        </row>
        <row r="1861">
          <cell r="D1861" t="str">
            <v>21005035110</v>
          </cell>
          <cell r="E1861" t="str">
            <v>王莹莹</v>
          </cell>
        </row>
        <row r="1862">
          <cell r="D1862" t="str">
            <v>21005041316</v>
          </cell>
          <cell r="E1862" t="str">
            <v>张方</v>
          </cell>
        </row>
        <row r="1863">
          <cell r="D1863" t="str">
            <v>21005050715</v>
          </cell>
          <cell r="E1863" t="str">
            <v>袁丽娜</v>
          </cell>
        </row>
        <row r="1864">
          <cell r="D1864" t="str">
            <v>21005011118</v>
          </cell>
          <cell r="E1864" t="str">
            <v>饶晋帆</v>
          </cell>
        </row>
        <row r="1865">
          <cell r="D1865" t="str">
            <v>21005011613</v>
          </cell>
          <cell r="E1865" t="str">
            <v>杨玉萍</v>
          </cell>
        </row>
        <row r="1866">
          <cell r="D1866" t="str">
            <v>21005012328</v>
          </cell>
          <cell r="E1866" t="str">
            <v>张晗笑</v>
          </cell>
        </row>
        <row r="1867">
          <cell r="D1867" t="str">
            <v>21005033209</v>
          </cell>
          <cell r="E1867" t="str">
            <v>史书祎</v>
          </cell>
        </row>
        <row r="1868">
          <cell r="D1868" t="str">
            <v>21005021722</v>
          </cell>
          <cell r="E1868" t="str">
            <v>邢芮莹</v>
          </cell>
        </row>
        <row r="1869">
          <cell r="D1869" t="str">
            <v>21005024704</v>
          </cell>
          <cell r="E1869" t="str">
            <v>谢霄</v>
          </cell>
        </row>
        <row r="1870">
          <cell r="D1870" t="str">
            <v>21005033329</v>
          </cell>
          <cell r="E1870" t="str">
            <v>张世国</v>
          </cell>
        </row>
        <row r="1871">
          <cell r="D1871" t="str">
            <v>21005033921</v>
          </cell>
          <cell r="E1871" t="str">
            <v>芦丛妍</v>
          </cell>
        </row>
        <row r="1872">
          <cell r="D1872" t="str">
            <v>21005041717</v>
          </cell>
          <cell r="E1872" t="str">
            <v>杨逸茹</v>
          </cell>
        </row>
        <row r="1873">
          <cell r="D1873" t="str">
            <v>21005050310</v>
          </cell>
          <cell r="E1873" t="str">
            <v>王培</v>
          </cell>
        </row>
        <row r="1874">
          <cell r="D1874" t="str">
            <v>21005051107</v>
          </cell>
          <cell r="E1874" t="str">
            <v>邢蕾</v>
          </cell>
        </row>
        <row r="1875">
          <cell r="D1875" t="str">
            <v>21005051421</v>
          </cell>
          <cell r="E1875" t="str">
            <v>尹小芳</v>
          </cell>
        </row>
        <row r="1876">
          <cell r="D1876" t="str">
            <v>21005052713</v>
          </cell>
          <cell r="E1876" t="str">
            <v>廖雪帆</v>
          </cell>
        </row>
        <row r="1877">
          <cell r="D1877" t="str">
            <v>21005060325</v>
          </cell>
          <cell r="E1877" t="str">
            <v>姜明珠</v>
          </cell>
        </row>
        <row r="1878">
          <cell r="D1878" t="str">
            <v>21005031624</v>
          </cell>
          <cell r="E1878" t="str">
            <v>刘志强</v>
          </cell>
        </row>
        <row r="1879">
          <cell r="D1879" t="str">
            <v>21005041616</v>
          </cell>
          <cell r="E1879" t="str">
            <v>李珂</v>
          </cell>
        </row>
        <row r="1880">
          <cell r="D1880" t="str">
            <v>21005062315</v>
          </cell>
          <cell r="E1880" t="str">
            <v>安自豪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22"/>
  <sheetViews>
    <sheetView tabSelected="1" topLeftCell="A375" workbookViewId="0">
      <selection activeCell="H389" sqref="H389"/>
    </sheetView>
  </sheetViews>
  <sheetFormatPr defaultColWidth="9" defaultRowHeight="24" customHeight="1" outlineLevelCol="3"/>
  <cols>
    <col min="1" max="1" width="52.875" style="1" customWidth="1"/>
    <col min="2" max="2" width="13.625" style="2" customWidth="1"/>
    <col min="3" max="3" width="16.5" style="3" customWidth="1"/>
    <col min="4" max="4" width="16" style="1" customWidth="1"/>
  </cols>
  <sheetData>
    <row r="1" ht="34.15" customHeight="1" spans="1:4">
      <c r="A1" s="4" t="s">
        <v>0</v>
      </c>
      <c r="B1" s="4"/>
      <c r="C1" s="4"/>
      <c r="D1" s="4"/>
    </row>
    <row r="2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customHeight="1" spans="1:4">
      <c r="A3" s="6" t="s">
        <v>5</v>
      </c>
      <c r="B3" s="6" t="s">
        <v>6</v>
      </c>
      <c r="C3" s="6" t="str">
        <f>"21005053601"</f>
        <v>21005053601</v>
      </c>
      <c r="D3" s="6"/>
    </row>
    <row r="4" customHeight="1" spans="1:4">
      <c r="A4" s="6" t="s">
        <v>5</v>
      </c>
      <c r="B4" s="6" t="s">
        <v>7</v>
      </c>
      <c r="C4" s="6" t="str">
        <f>"21005020408"</f>
        <v>21005020408</v>
      </c>
      <c r="D4" s="6"/>
    </row>
    <row r="5" customHeight="1" spans="1:4">
      <c r="A5" s="6" t="s">
        <v>5</v>
      </c>
      <c r="B5" s="6" t="s">
        <v>8</v>
      </c>
      <c r="C5" s="6" t="str">
        <f>"21005021828"</f>
        <v>21005021828</v>
      </c>
      <c r="D5" s="6"/>
    </row>
    <row r="6" customHeight="1" spans="1:4">
      <c r="A6" s="6" t="s">
        <v>5</v>
      </c>
      <c r="B6" s="6" t="s">
        <v>9</v>
      </c>
      <c r="C6" s="6" t="str">
        <f>"21005024318"</f>
        <v>21005024318</v>
      </c>
      <c r="D6" s="6"/>
    </row>
    <row r="7" customHeight="1" spans="1:4">
      <c r="A7" s="6" t="s">
        <v>5</v>
      </c>
      <c r="B7" s="6" t="s">
        <v>10</v>
      </c>
      <c r="C7" s="6" t="str">
        <f>"21005041721"</f>
        <v>21005041721</v>
      </c>
      <c r="D7" s="6"/>
    </row>
    <row r="8" customHeight="1" spans="1:4">
      <c r="A8" s="6" t="s">
        <v>5</v>
      </c>
      <c r="B8" s="6" t="s">
        <v>11</v>
      </c>
      <c r="C8" s="6" t="str">
        <f>"21005041020"</f>
        <v>21005041020</v>
      </c>
      <c r="D8" s="6"/>
    </row>
    <row r="9" customHeight="1" spans="1:4">
      <c r="A9" s="6" t="s">
        <v>5</v>
      </c>
      <c r="B9" s="6" t="s">
        <v>12</v>
      </c>
      <c r="C9" s="6" t="str">
        <f>"21005041629"</f>
        <v>21005041629</v>
      </c>
      <c r="D9" s="6"/>
    </row>
    <row r="10" customHeight="1" spans="1:4">
      <c r="A10" s="6" t="s">
        <v>5</v>
      </c>
      <c r="B10" s="6" t="s">
        <v>13</v>
      </c>
      <c r="C10" s="6" t="str">
        <f>"21005061822"</f>
        <v>21005061822</v>
      </c>
      <c r="D10" s="6"/>
    </row>
    <row r="11" customHeight="1" spans="1:4">
      <c r="A11" s="6" t="s">
        <v>5</v>
      </c>
      <c r="B11" s="6" t="s">
        <v>14</v>
      </c>
      <c r="C11" s="6" t="str">
        <f>"21005031630"</f>
        <v>21005031630</v>
      </c>
      <c r="D11" s="6"/>
    </row>
    <row r="12" customHeight="1" spans="1:4">
      <c r="A12" s="6" t="s">
        <v>5</v>
      </c>
      <c r="B12" s="6" t="s">
        <v>15</v>
      </c>
      <c r="C12" s="6" t="str">
        <f>"21005030112"</f>
        <v>21005030112</v>
      </c>
      <c r="D12" s="6"/>
    </row>
    <row r="13" customHeight="1" spans="1:4">
      <c r="A13" s="6" t="s">
        <v>5</v>
      </c>
      <c r="B13" s="6" t="s">
        <v>16</v>
      </c>
      <c r="C13" s="6" t="str">
        <f>"21005042726"</f>
        <v>21005042726</v>
      </c>
      <c r="D13" s="6"/>
    </row>
    <row r="14" customHeight="1" spans="1:4">
      <c r="A14" s="6" t="s">
        <v>5</v>
      </c>
      <c r="B14" s="6" t="s">
        <v>17</v>
      </c>
      <c r="C14" s="6" t="str">
        <f>"21005024608"</f>
        <v>21005024608</v>
      </c>
      <c r="D14" s="6"/>
    </row>
    <row r="15" customHeight="1" spans="1:4">
      <c r="A15" s="6" t="s">
        <v>5</v>
      </c>
      <c r="B15" s="6" t="s">
        <v>18</v>
      </c>
      <c r="C15" s="6" t="str">
        <f>"21005041327"</f>
        <v>21005041327</v>
      </c>
      <c r="D15" s="6"/>
    </row>
    <row r="16" customHeight="1" spans="1:4">
      <c r="A16" s="6" t="s">
        <v>5</v>
      </c>
      <c r="B16" s="6" t="s">
        <v>19</v>
      </c>
      <c r="C16" s="6" t="str">
        <f>"21005035202"</f>
        <v>21005035202</v>
      </c>
      <c r="D16" s="6"/>
    </row>
    <row r="17" customHeight="1" spans="1:4">
      <c r="A17" s="6" t="s">
        <v>5</v>
      </c>
      <c r="B17" s="6" t="s">
        <v>20</v>
      </c>
      <c r="C17" s="6" t="str">
        <f>"21005022430"</f>
        <v>21005022430</v>
      </c>
      <c r="D17" s="6"/>
    </row>
    <row r="18" customHeight="1" spans="1:4">
      <c r="A18" s="6" t="s">
        <v>5</v>
      </c>
      <c r="B18" s="6" t="s">
        <v>21</v>
      </c>
      <c r="C18" s="6" t="str">
        <f>"21005021424"</f>
        <v>21005021424</v>
      </c>
      <c r="D18" s="6"/>
    </row>
    <row r="19" customHeight="1" spans="1:4">
      <c r="A19" s="6" t="s">
        <v>5</v>
      </c>
      <c r="B19" s="6" t="s">
        <v>22</v>
      </c>
      <c r="C19" s="6" t="str">
        <f>"21005013905"</f>
        <v>21005013905</v>
      </c>
      <c r="D19" s="6"/>
    </row>
    <row r="20" customHeight="1" spans="1:4">
      <c r="A20" s="6" t="s">
        <v>5</v>
      </c>
      <c r="B20" s="6" t="s">
        <v>23</v>
      </c>
      <c r="C20" s="6" t="str">
        <f>"21005053516"</f>
        <v>21005053516</v>
      </c>
      <c r="D20" s="6"/>
    </row>
    <row r="21" customHeight="1" spans="1:4">
      <c r="A21" s="6" t="s">
        <v>5</v>
      </c>
      <c r="B21" s="6" t="s">
        <v>24</v>
      </c>
      <c r="C21" s="6" t="str">
        <f>"21005043107"</f>
        <v>21005043107</v>
      </c>
      <c r="D21" s="6"/>
    </row>
    <row r="22" customHeight="1" spans="1:4">
      <c r="A22" s="6" t="s">
        <v>5</v>
      </c>
      <c r="B22" s="6" t="s">
        <v>25</v>
      </c>
      <c r="C22" s="6" t="str">
        <f>"21005062424"</f>
        <v>21005062424</v>
      </c>
      <c r="D22" s="6"/>
    </row>
    <row r="23" customHeight="1" spans="1:4">
      <c r="A23" s="6" t="s">
        <v>5</v>
      </c>
      <c r="B23" s="6" t="s">
        <v>26</v>
      </c>
      <c r="C23" s="6" t="str">
        <f>"21005033014"</f>
        <v>21005033014</v>
      </c>
      <c r="D23" s="6"/>
    </row>
    <row r="24" customHeight="1" spans="1:4">
      <c r="A24" s="6" t="s">
        <v>5</v>
      </c>
      <c r="B24" s="6" t="s">
        <v>27</v>
      </c>
      <c r="C24" s="6" t="str">
        <f>"21005012208"</f>
        <v>21005012208</v>
      </c>
      <c r="D24" s="6"/>
    </row>
    <row r="25" customHeight="1" spans="1:4">
      <c r="A25" s="6" t="s">
        <v>5</v>
      </c>
      <c r="B25" s="6" t="s">
        <v>28</v>
      </c>
      <c r="C25" s="6" t="str">
        <f>"21005043511"</f>
        <v>21005043511</v>
      </c>
      <c r="D25" s="6"/>
    </row>
    <row r="26" customHeight="1" spans="1:4">
      <c r="A26" s="6" t="s">
        <v>5</v>
      </c>
      <c r="B26" s="6" t="s">
        <v>29</v>
      </c>
      <c r="C26" s="6" t="str">
        <f>"21005020227"</f>
        <v>21005020227</v>
      </c>
      <c r="D26" s="6"/>
    </row>
    <row r="27" customHeight="1" spans="1:4">
      <c r="A27" s="6" t="s">
        <v>5</v>
      </c>
      <c r="B27" s="6" t="s">
        <v>30</v>
      </c>
      <c r="C27" s="6" t="str">
        <f>"21005031622"</f>
        <v>21005031622</v>
      </c>
      <c r="D27" s="6"/>
    </row>
    <row r="28" customHeight="1" spans="1:4">
      <c r="A28" s="6" t="s">
        <v>5</v>
      </c>
      <c r="B28" s="6" t="s">
        <v>31</v>
      </c>
      <c r="C28" s="6" t="str">
        <f>"21005032925"</f>
        <v>21005032925</v>
      </c>
      <c r="D28" s="6"/>
    </row>
    <row r="29" customHeight="1" spans="1:4">
      <c r="A29" s="6" t="s">
        <v>5</v>
      </c>
      <c r="B29" s="6" t="s">
        <v>32</v>
      </c>
      <c r="C29" s="6" t="str">
        <f>"21005011330"</f>
        <v>21005011330</v>
      </c>
      <c r="D29" s="6"/>
    </row>
    <row r="30" customHeight="1" spans="1:4">
      <c r="A30" s="6" t="s">
        <v>5</v>
      </c>
      <c r="B30" s="6" t="s">
        <v>33</v>
      </c>
      <c r="C30" s="6" t="str">
        <f>"21005033612"</f>
        <v>21005033612</v>
      </c>
      <c r="D30" s="6"/>
    </row>
    <row r="31" customHeight="1" spans="1:4">
      <c r="A31" s="6" t="s">
        <v>5</v>
      </c>
      <c r="B31" s="6" t="s">
        <v>34</v>
      </c>
      <c r="C31" s="6" t="str">
        <f>"21005061001"</f>
        <v>21005061001</v>
      </c>
      <c r="D31" s="6"/>
    </row>
    <row r="32" customHeight="1" spans="1:4">
      <c r="A32" s="6" t="s">
        <v>5</v>
      </c>
      <c r="B32" s="6" t="s">
        <v>35</v>
      </c>
      <c r="C32" s="6" t="str">
        <f>"21005032714"</f>
        <v>21005032714</v>
      </c>
      <c r="D32" s="6"/>
    </row>
    <row r="33" customHeight="1" spans="1:4">
      <c r="A33" s="6" t="s">
        <v>36</v>
      </c>
      <c r="B33" s="6" t="s">
        <v>37</v>
      </c>
      <c r="C33" s="6" t="str">
        <f>"21005051307"</f>
        <v>21005051307</v>
      </c>
      <c r="D33" s="6"/>
    </row>
    <row r="34" customHeight="1" spans="1:4">
      <c r="A34" s="6" t="s">
        <v>36</v>
      </c>
      <c r="B34" s="6" t="s">
        <v>38</v>
      </c>
      <c r="C34" s="6" t="str">
        <f>"21005040520"</f>
        <v>21005040520</v>
      </c>
      <c r="D34" s="6"/>
    </row>
    <row r="35" customHeight="1" spans="1:4">
      <c r="A35" s="6" t="s">
        <v>36</v>
      </c>
      <c r="B35" s="6" t="s">
        <v>39</v>
      </c>
      <c r="C35" s="6" t="str">
        <f>"21005050403"</f>
        <v>21005050403</v>
      </c>
      <c r="D35" s="6"/>
    </row>
    <row r="36" customHeight="1" spans="1:4">
      <c r="A36" s="6" t="s">
        <v>36</v>
      </c>
      <c r="B36" s="6" t="s">
        <v>40</v>
      </c>
      <c r="C36" s="6" t="str">
        <f>"21005051527"</f>
        <v>21005051527</v>
      </c>
      <c r="D36" s="6"/>
    </row>
    <row r="37" customHeight="1" spans="1:4">
      <c r="A37" s="6" t="s">
        <v>36</v>
      </c>
      <c r="B37" s="6" t="s">
        <v>41</v>
      </c>
      <c r="C37" s="6" t="str">
        <f>"21005062713"</f>
        <v>21005062713</v>
      </c>
      <c r="D37" s="6"/>
    </row>
    <row r="38" customHeight="1" spans="1:4">
      <c r="A38" s="6" t="s">
        <v>36</v>
      </c>
      <c r="B38" s="6" t="s">
        <v>42</v>
      </c>
      <c r="C38" s="6" t="str">
        <f>"21005034822"</f>
        <v>21005034822</v>
      </c>
      <c r="D38" s="6"/>
    </row>
    <row r="39" customHeight="1" spans="1:4">
      <c r="A39" s="6" t="s">
        <v>36</v>
      </c>
      <c r="B39" s="6" t="s">
        <v>43</v>
      </c>
      <c r="C39" s="6" t="str">
        <f>"21005043605"</f>
        <v>21005043605</v>
      </c>
      <c r="D39" s="6"/>
    </row>
    <row r="40" customHeight="1" spans="1:4">
      <c r="A40" s="6" t="s">
        <v>36</v>
      </c>
      <c r="B40" s="6" t="s">
        <v>44</v>
      </c>
      <c r="C40" s="6" t="str">
        <f>"21005052026"</f>
        <v>21005052026</v>
      </c>
      <c r="D40" s="6"/>
    </row>
    <row r="41" customHeight="1" spans="1:4">
      <c r="A41" s="6" t="s">
        <v>36</v>
      </c>
      <c r="B41" s="6" t="s">
        <v>45</v>
      </c>
      <c r="C41" s="6" t="str">
        <f>"21005050619"</f>
        <v>21005050619</v>
      </c>
      <c r="D41" s="6"/>
    </row>
    <row r="42" customHeight="1" spans="1:4">
      <c r="A42" s="6" t="s">
        <v>36</v>
      </c>
      <c r="B42" s="6" t="s">
        <v>46</v>
      </c>
      <c r="C42" s="6" t="str">
        <f>"21005051630"</f>
        <v>21005051630</v>
      </c>
      <c r="D42" s="6"/>
    </row>
    <row r="43" customHeight="1" spans="1:4">
      <c r="A43" s="6" t="s">
        <v>36</v>
      </c>
      <c r="B43" s="6" t="s">
        <v>47</v>
      </c>
      <c r="C43" s="6" t="str">
        <f>"21005033218"</f>
        <v>21005033218</v>
      </c>
      <c r="D43" s="6"/>
    </row>
    <row r="44" customHeight="1" spans="1:4">
      <c r="A44" s="6" t="s">
        <v>36</v>
      </c>
      <c r="B44" s="6" t="s">
        <v>48</v>
      </c>
      <c r="C44" s="6" t="str">
        <f>"21005033816"</f>
        <v>21005033816</v>
      </c>
      <c r="D44" s="6"/>
    </row>
    <row r="45" customHeight="1" spans="1:4">
      <c r="A45" s="6" t="s">
        <v>49</v>
      </c>
      <c r="B45" s="6" t="s">
        <v>50</v>
      </c>
      <c r="C45" s="6" t="str">
        <f>"21005041627"</f>
        <v>21005041627</v>
      </c>
      <c r="D45" s="6"/>
    </row>
    <row r="46" customHeight="1" spans="1:4">
      <c r="A46" s="6" t="s">
        <v>49</v>
      </c>
      <c r="B46" s="6" t="s">
        <v>51</v>
      </c>
      <c r="C46" s="6" t="str">
        <f>"21005043126"</f>
        <v>21005043126</v>
      </c>
      <c r="D46" s="6"/>
    </row>
    <row r="47" customHeight="1" spans="1:4">
      <c r="A47" s="6" t="s">
        <v>49</v>
      </c>
      <c r="B47" s="6" t="s">
        <v>52</v>
      </c>
      <c r="C47" s="6" t="str">
        <f>"21005025105"</f>
        <v>21005025105</v>
      </c>
      <c r="D47" s="6"/>
    </row>
    <row r="48" customHeight="1" spans="1:4">
      <c r="A48" s="6" t="s">
        <v>49</v>
      </c>
      <c r="B48" s="6" t="s">
        <v>53</v>
      </c>
      <c r="C48" s="6" t="str">
        <f>"21005011325"</f>
        <v>21005011325</v>
      </c>
      <c r="D48" s="6"/>
    </row>
    <row r="49" customHeight="1" spans="1:4">
      <c r="A49" s="6" t="s">
        <v>49</v>
      </c>
      <c r="B49" s="6" t="s">
        <v>54</v>
      </c>
      <c r="C49" s="6" t="str">
        <f>"21005051825"</f>
        <v>21005051825</v>
      </c>
      <c r="D49" s="6"/>
    </row>
    <row r="50" customHeight="1" spans="1:4">
      <c r="A50" s="6" t="s">
        <v>49</v>
      </c>
      <c r="B50" s="6" t="s">
        <v>55</v>
      </c>
      <c r="C50" s="6" t="str">
        <f>"21005034608"</f>
        <v>21005034608</v>
      </c>
      <c r="D50" s="6"/>
    </row>
    <row r="51" customHeight="1" spans="1:4">
      <c r="A51" s="6" t="s">
        <v>49</v>
      </c>
      <c r="B51" s="6" t="s">
        <v>56</v>
      </c>
      <c r="C51" s="6" t="str">
        <f>"21005040608"</f>
        <v>21005040608</v>
      </c>
      <c r="D51" s="6"/>
    </row>
    <row r="52" customHeight="1" spans="1:4">
      <c r="A52" s="6" t="s">
        <v>49</v>
      </c>
      <c r="B52" s="6" t="s">
        <v>57</v>
      </c>
      <c r="C52" s="6" t="str">
        <f>"21005034924"</f>
        <v>21005034924</v>
      </c>
      <c r="D52" s="6"/>
    </row>
    <row r="53" customHeight="1" spans="1:4">
      <c r="A53" s="6" t="s">
        <v>49</v>
      </c>
      <c r="B53" s="6" t="s">
        <v>58</v>
      </c>
      <c r="C53" s="6" t="str">
        <f>"21005030326"</f>
        <v>21005030326</v>
      </c>
      <c r="D53" s="6"/>
    </row>
    <row r="54" customHeight="1" spans="1:4">
      <c r="A54" s="6" t="s">
        <v>49</v>
      </c>
      <c r="B54" s="6" t="s">
        <v>59</v>
      </c>
      <c r="C54" s="6" t="str">
        <f>"21005013228"</f>
        <v>21005013228</v>
      </c>
      <c r="D54" s="6"/>
    </row>
    <row r="55" customHeight="1" spans="1:4">
      <c r="A55" s="6" t="s">
        <v>49</v>
      </c>
      <c r="B55" s="6" t="s">
        <v>60</v>
      </c>
      <c r="C55" s="6" t="str">
        <f>"21005023014"</f>
        <v>21005023014</v>
      </c>
      <c r="D55" s="6"/>
    </row>
    <row r="56" customHeight="1" spans="1:4">
      <c r="A56" s="6" t="s">
        <v>49</v>
      </c>
      <c r="B56" s="6" t="s">
        <v>61</v>
      </c>
      <c r="C56" s="6" t="str">
        <f>"21005034101"</f>
        <v>21005034101</v>
      </c>
      <c r="D56" s="6"/>
    </row>
    <row r="57" customHeight="1" spans="1:4">
      <c r="A57" s="6" t="s">
        <v>49</v>
      </c>
      <c r="B57" s="6" t="s">
        <v>62</v>
      </c>
      <c r="C57" s="6" t="str">
        <f>"21005040209"</f>
        <v>21005040209</v>
      </c>
      <c r="D57" s="6"/>
    </row>
    <row r="58" customHeight="1" spans="1:4">
      <c r="A58" s="6" t="s">
        <v>49</v>
      </c>
      <c r="B58" s="6" t="s">
        <v>63</v>
      </c>
      <c r="C58" s="6" t="str">
        <f>"21005022123"</f>
        <v>21005022123</v>
      </c>
      <c r="D58" s="6"/>
    </row>
    <row r="59" customHeight="1" spans="1:4">
      <c r="A59" s="6" t="s">
        <v>49</v>
      </c>
      <c r="B59" s="6" t="s">
        <v>64</v>
      </c>
      <c r="C59" s="6" t="str">
        <f>"21005030819"</f>
        <v>21005030819</v>
      </c>
      <c r="D59" s="6"/>
    </row>
    <row r="60" customHeight="1" spans="1:4">
      <c r="A60" s="6" t="s">
        <v>49</v>
      </c>
      <c r="B60" s="6" t="s">
        <v>65</v>
      </c>
      <c r="C60" s="6" t="str">
        <f>"21005042515"</f>
        <v>21005042515</v>
      </c>
      <c r="D60" s="6"/>
    </row>
    <row r="61" customHeight="1" spans="1:4">
      <c r="A61" s="6" t="s">
        <v>49</v>
      </c>
      <c r="B61" s="6" t="s">
        <v>66</v>
      </c>
      <c r="C61" s="6" t="str">
        <f>"21005014606"</f>
        <v>21005014606</v>
      </c>
      <c r="D61" s="6"/>
    </row>
    <row r="62" customHeight="1" spans="1:4">
      <c r="A62" s="6" t="s">
        <v>49</v>
      </c>
      <c r="B62" s="6" t="s">
        <v>67</v>
      </c>
      <c r="C62" s="6" t="str">
        <f>"21005015120"</f>
        <v>21005015120</v>
      </c>
      <c r="D62" s="6"/>
    </row>
    <row r="63" customHeight="1" spans="1:4">
      <c r="A63" s="6" t="s">
        <v>49</v>
      </c>
      <c r="B63" s="6" t="s">
        <v>68</v>
      </c>
      <c r="C63" s="6" t="str">
        <f>"21005031411"</f>
        <v>21005031411</v>
      </c>
      <c r="D63" s="6"/>
    </row>
    <row r="64" customHeight="1" spans="1:4">
      <c r="A64" s="6" t="s">
        <v>49</v>
      </c>
      <c r="B64" s="6" t="s">
        <v>69</v>
      </c>
      <c r="C64" s="6" t="str">
        <f>"21005022317"</f>
        <v>21005022317</v>
      </c>
      <c r="D64" s="6"/>
    </row>
    <row r="65" customHeight="1" spans="1:4">
      <c r="A65" s="6" t="s">
        <v>49</v>
      </c>
      <c r="B65" s="6" t="s">
        <v>70</v>
      </c>
      <c r="C65" s="6" t="str">
        <f>"21005043519"</f>
        <v>21005043519</v>
      </c>
      <c r="D65" s="6"/>
    </row>
    <row r="66" customHeight="1" spans="1:4">
      <c r="A66" s="6" t="s">
        <v>49</v>
      </c>
      <c r="B66" s="6" t="s">
        <v>71</v>
      </c>
      <c r="C66" s="6" t="str">
        <f>"21005023324"</f>
        <v>21005023324</v>
      </c>
      <c r="D66" s="6"/>
    </row>
    <row r="67" customHeight="1" spans="1:4">
      <c r="A67" s="6" t="s">
        <v>49</v>
      </c>
      <c r="B67" s="6" t="s">
        <v>72</v>
      </c>
      <c r="C67" s="6" t="str">
        <f>"21005034110"</f>
        <v>21005034110</v>
      </c>
      <c r="D67" s="6"/>
    </row>
    <row r="68" customHeight="1" spans="1:4">
      <c r="A68" s="6" t="s">
        <v>49</v>
      </c>
      <c r="B68" s="6" t="s">
        <v>73</v>
      </c>
      <c r="C68" s="6" t="str">
        <f>"21005023418"</f>
        <v>21005023418</v>
      </c>
      <c r="D68" s="6"/>
    </row>
    <row r="69" customHeight="1" spans="1:4">
      <c r="A69" s="6" t="s">
        <v>49</v>
      </c>
      <c r="B69" s="6" t="s">
        <v>74</v>
      </c>
      <c r="C69" s="6" t="str">
        <f>"21005030408"</f>
        <v>21005030408</v>
      </c>
      <c r="D69" s="6"/>
    </row>
    <row r="70" customHeight="1" spans="1:4">
      <c r="A70" s="6" t="s">
        <v>49</v>
      </c>
      <c r="B70" s="6" t="s">
        <v>75</v>
      </c>
      <c r="C70" s="6" t="str">
        <f>"21005031812"</f>
        <v>21005031812</v>
      </c>
      <c r="D70" s="6"/>
    </row>
    <row r="71" customHeight="1" spans="1:4">
      <c r="A71" s="6" t="s">
        <v>49</v>
      </c>
      <c r="B71" s="6" t="s">
        <v>76</v>
      </c>
      <c r="C71" s="6" t="str">
        <f>"21005011204"</f>
        <v>21005011204</v>
      </c>
      <c r="D71" s="6"/>
    </row>
    <row r="72" customHeight="1" spans="1:4">
      <c r="A72" s="6" t="s">
        <v>49</v>
      </c>
      <c r="B72" s="6" t="s">
        <v>77</v>
      </c>
      <c r="C72" s="6" t="str">
        <f>"21005060714"</f>
        <v>21005060714</v>
      </c>
      <c r="D72" s="6"/>
    </row>
    <row r="73" customHeight="1" spans="1:4">
      <c r="A73" s="6" t="s">
        <v>49</v>
      </c>
      <c r="B73" s="6" t="s">
        <v>78</v>
      </c>
      <c r="C73" s="6" t="str">
        <f>"21005024909"</f>
        <v>21005024909</v>
      </c>
      <c r="D73" s="6"/>
    </row>
    <row r="74" customHeight="1" spans="1:4">
      <c r="A74" s="6" t="s">
        <v>49</v>
      </c>
      <c r="B74" s="6" t="s">
        <v>79</v>
      </c>
      <c r="C74" s="6" t="str">
        <f>"21005052017"</f>
        <v>21005052017</v>
      </c>
      <c r="D74" s="6"/>
    </row>
    <row r="75" customHeight="1" spans="1:4">
      <c r="A75" s="6" t="s">
        <v>49</v>
      </c>
      <c r="B75" s="6" t="s">
        <v>80</v>
      </c>
      <c r="C75" s="6" t="str">
        <f>"21005030812"</f>
        <v>21005030812</v>
      </c>
      <c r="D75" s="6"/>
    </row>
    <row r="76" customHeight="1" spans="1:4">
      <c r="A76" s="6" t="s">
        <v>49</v>
      </c>
      <c r="B76" s="6" t="s">
        <v>81</v>
      </c>
      <c r="C76" s="6" t="str">
        <f>"21005032429"</f>
        <v>21005032429</v>
      </c>
      <c r="D76" s="6"/>
    </row>
    <row r="77" customHeight="1" spans="1:4">
      <c r="A77" s="6" t="s">
        <v>49</v>
      </c>
      <c r="B77" s="6" t="s">
        <v>82</v>
      </c>
      <c r="C77" s="6" t="str">
        <f>"21005010323"</f>
        <v>21005010323</v>
      </c>
      <c r="D77" s="6"/>
    </row>
    <row r="78" customHeight="1" spans="1:4">
      <c r="A78" s="6" t="s">
        <v>49</v>
      </c>
      <c r="B78" s="6" t="s">
        <v>83</v>
      </c>
      <c r="C78" s="6" t="str">
        <f>"21005025625"</f>
        <v>21005025625</v>
      </c>
      <c r="D78" s="6"/>
    </row>
    <row r="79" customHeight="1" spans="1:4">
      <c r="A79" s="6" t="s">
        <v>49</v>
      </c>
      <c r="B79" s="6" t="s">
        <v>84</v>
      </c>
      <c r="C79" s="6" t="str">
        <f>"21005030222"</f>
        <v>21005030222</v>
      </c>
      <c r="D79" s="6"/>
    </row>
    <row r="80" customHeight="1" spans="1:4">
      <c r="A80" s="6" t="s">
        <v>49</v>
      </c>
      <c r="B80" s="6" t="s">
        <v>85</v>
      </c>
      <c r="C80" s="6" t="str">
        <f>"21005041519"</f>
        <v>21005041519</v>
      </c>
      <c r="D80" s="6"/>
    </row>
    <row r="81" customHeight="1" spans="1:4">
      <c r="A81" s="6" t="s">
        <v>49</v>
      </c>
      <c r="B81" s="6" t="s">
        <v>86</v>
      </c>
      <c r="C81" s="6" t="str">
        <f>"21005024017"</f>
        <v>21005024017</v>
      </c>
      <c r="D81" s="6"/>
    </row>
    <row r="82" customHeight="1" spans="1:4">
      <c r="A82" s="6" t="s">
        <v>49</v>
      </c>
      <c r="B82" s="6" t="s">
        <v>87</v>
      </c>
      <c r="C82" s="6" t="str">
        <f>"21005033305"</f>
        <v>21005033305</v>
      </c>
      <c r="D82" s="6"/>
    </row>
    <row r="83" customHeight="1" spans="1:4">
      <c r="A83" s="6" t="s">
        <v>49</v>
      </c>
      <c r="B83" s="6" t="s">
        <v>88</v>
      </c>
      <c r="C83" s="6" t="str">
        <f>"21005014629"</f>
        <v>21005014629</v>
      </c>
      <c r="D83" s="6"/>
    </row>
    <row r="84" customHeight="1" spans="1:4">
      <c r="A84" s="6" t="s">
        <v>49</v>
      </c>
      <c r="B84" s="6" t="s">
        <v>89</v>
      </c>
      <c r="C84" s="6" t="str">
        <f>"21005014427"</f>
        <v>21005014427</v>
      </c>
      <c r="D84" s="6"/>
    </row>
    <row r="85" customHeight="1" spans="1:4">
      <c r="A85" s="6" t="s">
        <v>49</v>
      </c>
      <c r="B85" s="6" t="s">
        <v>90</v>
      </c>
      <c r="C85" s="6" t="str">
        <f>"21005043414"</f>
        <v>21005043414</v>
      </c>
      <c r="D85" s="6"/>
    </row>
    <row r="86" customHeight="1" spans="1:4">
      <c r="A86" s="6" t="s">
        <v>49</v>
      </c>
      <c r="B86" s="6" t="s">
        <v>91</v>
      </c>
      <c r="C86" s="6" t="str">
        <f>"21005014111"</f>
        <v>21005014111</v>
      </c>
      <c r="D86" s="6"/>
    </row>
    <row r="87" customHeight="1" spans="1:4">
      <c r="A87" s="6" t="s">
        <v>49</v>
      </c>
      <c r="B87" s="6" t="s">
        <v>92</v>
      </c>
      <c r="C87" s="6" t="str">
        <f>"21005022908"</f>
        <v>21005022908</v>
      </c>
      <c r="D87" s="6"/>
    </row>
    <row r="88" customHeight="1" spans="1:4">
      <c r="A88" s="6" t="s">
        <v>93</v>
      </c>
      <c r="B88" s="6" t="s">
        <v>94</v>
      </c>
      <c r="C88" s="6" t="str">
        <f>"21005050610"</f>
        <v>21005050610</v>
      </c>
      <c r="D88" s="6"/>
    </row>
    <row r="89" customHeight="1" spans="1:4">
      <c r="A89" s="6" t="s">
        <v>93</v>
      </c>
      <c r="B89" s="6" t="s">
        <v>95</v>
      </c>
      <c r="C89" s="6" t="str">
        <f>"21005033901"</f>
        <v>21005033901</v>
      </c>
      <c r="D89" s="6"/>
    </row>
    <row r="90" customHeight="1" spans="1:4">
      <c r="A90" s="6" t="s">
        <v>93</v>
      </c>
      <c r="B90" s="6" t="s">
        <v>96</v>
      </c>
      <c r="C90" s="6" t="str">
        <f>"21005030511"</f>
        <v>21005030511</v>
      </c>
      <c r="D90" s="6"/>
    </row>
    <row r="91" customHeight="1" spans="1:4">
      <c r="A91" s="6" t="s">
        <v>93</v>
      </c>
      <c r="B91" s="6" t="s">
        <v>97</v>
      </c>
      <c r="C91" s="6" t="str">
        <f>"21005051726"</f>
        <v>21005051726</v>
      </c>
      <c r="D91" s="6"/>
    </row>
    <row r="92" customHeight="1" spans="1:4">
      <c r="A92" s="6" t="s">
        <v>93</v>
      </c>
      <c r="B92" s="6" t="s">
        <v>98</v>
      </c>
      <c r="C92" s="6" t="str">
        <f>"21005013106"</f>
        <v>21005013106</v>
      </c>
      <c r="D92" s="6"/>
    </row>
    <row r="93" customHeight="1" spans="1:4">
      <c r="A93" s="6" t="s">
        <v>93</v>
      </c>
      <c r="B93" s="6" t="s">
        <v>99</v>
      </c>
      <c r="C93" s="6" t="str">
        <f>"21005043809"</f>
        <v>21005043809</v>
      </c>
      <c r="D93" s="6"/>
    </row>
    <row r="94" customHeight="1" spans="1:4">
      <c r="A94" s="6" t="s">
        <v>93</v>
      </c>
      <c r="B94" s="6" t="s">
        <v>100</v>
      </c>
      <c r="C94" s="6" t="str">
        <f>"21005041321"</f>
        <v>21005041321</v>
      </c>
      <c r="D94" s="6"/>
    </row>
    <row r="95" customHeight="1" spans="1:4">
      <c r="A95" s="6" t="s">
        <v>93</v>
      </c>
      <c r="B95" s="6" t="s">
        <v>101</v>
      </c>
      <c r="C95" s="6" t="str">
        <f>"21005040417"</f>
        <v>21005040417</v>
      </c>
      <c r="D95" s="6"/>
    </row>
    <row r="96" customHeight="1" spans="1:4">
      <c r="A96" s="6" t="s">
        <v>93</v>
      </c>
      <c r="B96" s="6" t="s">
        <v>102</v>
      </c>
      <c r="C96" s="6" t="str">
        <f>"21005033603"</f>
        <v>21005033603</v>
      </c>
      <c r="D96" s="6"/>
    </row>
    <row r="97" customHeight="1" spans="1:4">
      <c r="A97" s="6" t="s">
        <v>103</v>
      </c>
      <c r="B97" s="6" t="s">
        <v>104</v>
      </c>
      <c r="C97" s="6" t="str">
        <f>"21005014611"</f>
        <v>21005014611</v>
      </c>
      <c r="D97" s="6"/>
    </row>
    <row r="98" customHeight="1" spans="1:4">
      <c r="A98" s="6" t="s">
        <v>103</v>
      </c>
      <c r="B98" s="6" t="s">
        <v>105</v>
      </c>
      <c r="C98" s="6" t="str">
        <f>"21005012010"</f>
        <v>21005012010</v>
      </c>
      <c r="D98" s="6"/>
    </row>
    <row r="99" customHeight="1" spans="1:4">
      <c r="A99" s="6" t="s">
        <v>103</v>
      </c>
      <c r="B99" s="6" t="s">
        <v>106</v>
      </c>
      <c r="C99" s="6" t="str">
        <f>"21005042203"</f>
        <v>21005042203</v>
      </c>
      <c r="D99" s="6"/>
    </row>
    <row r="100" customHeight="1" spans="1:4">
      <c r="A100" s="6" t="s">
        <v>103</v>
      </c>
      <c r="B100" s="6" t="s">
        <v>107</v>
      </c>
      <c r="C100" s="6" t="str">
        <f>"21005020620"</f>
        <v>21005020620</v>
      </c>
      <c r="D100" s="6"/>
    </row>
    <row r="101" customHeight="1" spans="1:4">
      <c r="A101" s="6" t="s">
        <v>103</v>
      </c>
      <c r="B101" s="6" t="s">
        <v>108</v>
      </c>
      <c r="C101" s="6" t="str">
        <f>"21005023819"</f>
        <v>21005023819</v>
      </c>
      <c r="D101" s="6"/>
    </row>
    <row r="102" customHeight="1" spans="1:4">
      <c r="A102" s="6" t="s">
        <v>103</v>
      </c>
      <c r="B102" s="6" t="s">
        <v>109</v>
      </c>
      <c r="C102" s="6" t="str">
        <f>"21005011016"</f>
        <v>21005011016</v>
      </c>
      <c r="D102" s="6"/>
    </row>
    <row r="103" customHeight="1" spans="1:4">
      <c r="A103" s="6" t="s">
        <v>103</v>
      </c>
      <c r="B103" s="6" t="s">
        <v>110</v>
      </c>
      <c r="C103" s="6" t="str">
        <f>"21005030605"</f>
        <v>21005030605</v>
      </c>
      <c r="D103" s="6"/>
    </row>
    <row r="104" customHeight="1" spans="1:4">
      <c r="A104" s="6" t="s">
        <v>111</v>
      </c>
      <c r="B104" s="6" t="s">
        <v>112</v>
      </c>
      <c r="C104" s="6" t="str">
        <f>"21005061908"</f>
        <v>21005061908</v>
      </c>
      <c r="D104" s="6"/>
    </row>
    <row r="105" customHeight="1" spans="1:4">
      <c r="A105" s="6" t="s">
        <v>111</v>
      </c>
      <c r="B105" s="6" t="s">
        <v>113</v>
      </c>
      <c r="C105" s="6" t="str">
        <f>"21005030502"</f>
        <v>21005030502</v>
      </c>
      <c r="D105" s="6"/>
    </row>
    <row r="106" customHeight="1" spans="1:4">
      <c r="A106" s="6" t="s">
        <v>111</v>
      </c>
      <c r="B106" s="6" t="s">
        <v>114</v>
      </c>
      <c r="C106" s="6" t="str">
        <f>"21005061620"</f>
        <v>21005061620</v>
      </c>
      <c r="D106" s="6"/>
    </row>
    <row r="107" customHeight="1" spans="1:4">
      <c r="A107" s="6" t="s">
        <v>111</v>
      </c>
      <c r="B107" s="6" t="s">
        <v>115</v>
      </c>
      <c r="C107" s="6" t="str">
        <f>"21005034229"</f>
        <v>21005034229</v>
      </c>
      <c r="D107" s="6"/>
    </row>
    <row r="108" customHeight="1" spans="1:4">
      <c r="A108" s="6" t="s">
        <v>111</v>
      </c>
      <c r="B108" s="6" t="s">
        <v>116</v>
      </c>
      <c r="C108" s="6" t="str">
        <f>"21005014025"</f>
        <v>21005014025</v>
      </c>
      <c r="D108" s="6"/>
    </row>
    <row r="109" customHeight="1" spans="1:4">
      <c r="A109" s="6" t="s">
        <v>111</v>
      </c>
      <c r="B109" s="6" t="s">
        <v>117</v>
      </c>
      <c r="C109" s="6" t="str">
        <f>"21005023124"</f>
        <v>21005023124</v>
      </c>
      <c r="D109" s="6"/>
    </row>
    <row r="110" customHeight="1" spans="1:4">
      <c r="A110" s="6" t="s">
        <v>111</v>
      </c>
      <c r="B110" s="6" t="s">
        <v>56</v>
      </c>
      <c r="C110" s="6" t="str">
        <f>"21005031530"</f>
        <v>21005031530</v>
      </c>
      <c r="D110" s="6"/>
    </row>
    <row r="111" customHeight="1" spans="1:4">
      <c r="A111" s="6" t="s">
        <v>111</v>
      </c>
      <c r="B111" s="6" t="s">
        <v>118</v>
      </c>
      <c r="C111" s="6" t="str">
        <f>"21005022120"</f>
        <v>21005022120</v>
      </c>
      <c r="D111" s="6"/>
    </row>
    <row r="112" customHeight="1" spans="1:4">
      <c r="A112" s="6" t="s">
        <v>111</v>
      </c>
      <c r="B112" s="6" t="s">
        <v>119</v>
      </c>
      <c r="C112" s="6" t="str">
        <f>"21005050317"</f>
        <v>21005050317</v>
      </c>
      <c r="D112" s="6"/>
    </row>
    <row r="113" customHeight="1" spans="1:4">
      <c r="A113" s="6" t="s">
        <v>120</v>
      </c>
      <c r="B113" s="6" t="s">
        <v>121</v>
      </c>
      <c r="C113" s="6" t="str">
        <f>"21005010818"</f>
        <v>21005010818</v>
      </c>
      <c r="D113" s="6"/>
    </row>
    <row r="114" customHeight="1" spans="1:4">
      <c r="A114" s="6" t="s">
        <v>120</v>
      </c>
      <c r="B114" s="6" t="s">
        <v>122</v>
      </c>
      <c r="C114" s="6" t="str">
        <f>"21005053818"</f>
        <v>21005053818</v>
      </c>
      <c r="D114" s="6"/>
    </row>
    <row r="115" customHeight="1" spans="1:4">
      <c r="A115" s="6" t="s">
        <v>123</v>
      </c>
      <c r="B115" s="6" t="s">
        <v>124</v>
      </c>
      <c r="C115" s="6" t="str">
        <f>"21005025607"</f>
        <v>21005025607</v>
      </c>
      <c r="D115" s="6"/>
    </row>
    <row r="116" customHeight="1" spans="1:4">
      <c r="A116" s="6" t="s">
        <v>123</v>
      </c>
      <c r="B116" s="6" t="s">
        <v>125</v>
      </c>
      <c r="C116" s="6" t="str">
        <f>"21005030404"</f>
        <v>21005030404</v>
      </c>
      <c r="D116" s="6"/>
    </row>
    <row r="117" customHeight="1" spans="1:4">
      <c r="A117" s="6" t="s">
        <v>123</v>
      </c>
      <c r="B117" s="6" t="s">
        <v>126</v>
      </c>
      <c r="C117" s="6" t="str">
        <f>"21005042408"</f>
        <v>21005042408</v>
      </c>
      <c r="D117" s="6"/>
    </row>
    <row r="118" customHeight="1" spans="1:4">
      <c r="A118" s="6" t="s">
        <v>123</v>
      </c>
      <c r="B118" s="6" t="s">
        <v>127</v>
      </c>
      <c r="C118" s="6" t="str">
        <f>"21005025314"</f>
        <v>21005025314</v>
      </c>
      <c r="D118" s="6"/>
    </row>
    <row r="119" customHeight="1" spans="1:4">
      <c r="A119" s="6" t="s">
        <v>123</v>
      </c>
      <c r="B119" s="6" t="s">
        <v>128</v>
      </c>
      <c r="C119" s="6" t="str">
        <f>"21005023008"</f>
        <v>21005023008</v>
      </c>
      <c r="D119" s="6"/>
    </row>
    <row r="120" customHeight="1" spans="1:4">
      <c r="A120" s="6" t="s">
        <v>123</v>
      </c>
      <c r="B120" s="6" t="s">
        <v>129</v>
      </c>
      <c r="C120" s="6" t="str">
        <f>"21005014912"</f>
        <v>21005014912</v>
      </c>
      <c r="D120" s="6"/>
    </row>
    <row r="121" customHeight="1" spans="1:4">
      <c r="A121" s="6" t="s">
        <v>123</v>
      </c>
      <c r="B121" s="6" t="s">
        <v>130</v>
      </c>
      <c r="C121" s="6" t="str">
        <f>"21005051126"</f>
        <v>21005051126</v>
      </c>
      <c r="D121" s="6"/>
    </row>
    <row r="122" customHeight="1" spans="1:4">
      <c r="A122" s="6" t="s">
        <v>123</v>
      </c>
      <c r="B122" s="6" t="s">
        <v>131</v>
      </c>
      <c r="C122" s="6" t="str">
        <f>"21005020616"</f>
        <v>21005020616</v>
      </c>
      <c r="D122" s="6"/>
    </row>
    <row r="123" customHeight="1" spans="1:4">
      <c r="A123" s="6" t="s">
        <v>123</v>
      </c>
      <c r="B123" s="6" t="s">
        <v>132</v>
      </c>
      <c r="C123" s="6" t="str">
        <f>"21005014007"</f>
        <v>21005014007</v>
      </c>
      <c r="D123" s="6"/>
    </row>
    <row r="124" customHeight="1" spans="1:4">
      <c r="A124" s="6" t="s">
        <v>123</v>
      </c>
      <c r="B124" s="6" t="s">
        <v>133</v>
      </c>
      <c r="C124" s="6" t="str">
        <f>"21005052703"</f>
        <v>21005052703</v>
      </c>
      <c r="D124" s="6"/>
    </row>
    <row r="125" customHeight="1" spans="1:4">
      <c r="A125" s="6" t="s">
        <v>123</v>
      </c>
      <c r="B125" s="6" t="s">
        <v>134</v>
      </c>
      <c r="C125" s="6" t="str">
        <f>"21005021513"</f>
        <v>21005021513</v>
      </c>
      <c r="D125" s="6"/>
    </row>
    <row r="126" customHeight="1" spans="1:4">
      <c r="A126" s="6" t="s">
        <v>123</v>
      </c>
      <c r="B126" s="6" t="s">
        <v>135</v>
      </c>
      <c r="C126" s="6" t="str">
        <f>"21005022630"</f>
        <v>21005022630</v>
      </c>
      <c r="D126" s="6"/>
    </row>
    <row r="127" customHeight="1" spans="1:4">
      <c r="A127" s="6" t="s">
        <v>123</v>
      </c>
      <c r="B127" s="6" t="s">
        <v>136</v>
      </c>
      <c r="C127" s="6" t="str">
        <f>"21005022804"</f>
        <v>21005022804</v>
      </c>
      <c r="D127" s="6"/>
    </row>
    <row r="128" customHeight="1" spans="1:4">
      <c r="A128" s="6" t="s">
        <v>123</v>
      </c>
      <c r="B128" s="6" t="s">
        <v>137</v>
      </c>
      <c r="C128" s="6" t="str">
        <f>"21005010902"</f>
        <v>21005010902</v>
      </c>
      <c r="D128" s="6"/>
    </row>
    <row r="129" customHeight="1" spans="1:4">
      <c r="A129" s="6" t="s">
        <v>123</v>
      </c>
      <c r="B129" s="6" t="s">
        <v>138</v>
      </c>
      <c r="C129" s="6" t="str">
        <f>"21005014609"</f>
        <v>21005014609</v>
      </c>
      <c r="D129" s="6"/>
    </row>
    <row r="130" customHeight="1" spans="1:4">
      <c r="A130" s="6" t="s">
        <v>123</v>
      </c>
      <c r="B130" s="6" t="s">
        <v>139</v>
      </c>
      <c r="C130" s="6" t="str">
        <f>"21005050405"</f>
        <v>21005050405</v>
      </c>
      <c r="D130" s="6"/>
    </row>
    <row r="131" customHeight="1" spans="1:4">
      <c r="A131" s="6" t="s">
        <v>123</v>
      </c>
      <c r="B131" s="6" t="s">
        <v>140</v>
      </c>
      <c r="C131" s="6" t="str">
        <f>"21005041513"</f>
        <v>21005041513</v>
      </c>
      <c r="D131" s="6"/>
    </row>
    <row r="132" customHeight="1" spans="1:4">
      <c r="A132" s="6" t="s">
        <v>123</v>
      </c>
      <c r="B132" s="6" t="s">
        <v>141</v>
      </c>
      <c r="C132" s="6" t="str">
        <f>"21005042511"</f>
        <v>21005042511</v>
      </c>
      <c r="D132" s="6"/>
    </row>
    <row r="133" customHeight="1" spans="1:4">
      <c r="A133" s="6" t="s">
        <v>123</v>
      </c>
      <c r="B133" s="6" t="s">
        <v>142</v>
      </c>
      <c r="C133" s="6" t="str">
        <f>"21005053509"</f>
        <v>21005053509</v>
      </c>
      <c r="D133" s="6"/>
    </row>
    <row r="134" customHeight="1" spans="1:4">
      <c r="A134" s="6" t="s">
        <v>123</v>
      </c>
      <c r="B134" s="6" t="s">
        <v>143</v>
      </c>
      <c r="C134" s="6" t="str">
        <f>"21005040810"</f>
        <v>21005040810</v>
      </c>
      <c r="D134" s="6"/>
    </row>
    <row r="135" customHeight="1" spans="1:4">
      <c r="A135" s="6" t="s">
        <v>123</v>
      </c>
      <c r="B135" s="6" t="s">
        <v>144</v>
      </c>
      <c r="C135" s="6" t="str">
        <f>"21005032013"</f>
        <v>21005032013</v>
      </c>
      <c r="D135" s="6"/>
    </row>
    <row r="136" customHeight="1" spans="1:4">
      <c r="A136" s="6" t="s">
        <v>123</v>
      </c>
      <c r="B136" s="6" t="s">
        <v>145</v>
      </c>
      <c r="C136" s="6" t="str">
        <f>"21005043602"</f>
        <v>21005043602</v>
      </c>
      <c r="D136" s="6"/>
    </row>
    <row r="137" customHeight="1" spans="1:4">
      <c r="A137" s="6" t="s">
        <v>123</v>
      </c>
      <c r="B137" s="6" t="s">
        <v>146</v>
      </c>
      <c r="C137" s="6" t="str">
        <f>"21005020305"</f>
        <v>21005020305</v>
      </c>
      <c r="D137" s="6"/>
    </row>
    <row r="138" customHeight="1" spans="1:4">
      <c r="A138" s="6" t="s">
        <v>123</v>
      </c>
      <c r="B138" s="6" t="s">
        <v>147</v>
      </c>
      <c r="C138" s="6" t="str">
        <f>"21005062111"</f>
        <v>21005062111</v>
      </c>
      <c r="D138" s="6"/>
    </row>
    <row r="139" customHeight="1" spans="1:4">
      <c r="A139" s="6" t="s">
        <v>123</v>
      </c>
      <c r="B139" s="6" t="s">
        <v>148</v>
      </c>
      <c r="C139" s="6" t="str">
        <f>"21005040409"</f>
        <v>21005040409</v>
      </c>
      <c r="D139" s="6"/>
    </row>
    <row r="140" customHeight="1" spans="1:4">
      <c r="A140" s="6" t="s">
        <v>123</v>
      </c>
      <c r="B140" s="6" t="s">
        <v>149</v>
      </c>
      <c r="C140" s="6" t="str">
        <f>"21005041820"</f>
        <v>21005041820</v>
      </c>
      <c r="D140" s="6"/>
    </row>
    <row r="141" customHeight="1" spans="1:4">
      <c r="A141" s="6" t="s">
        <v>123</v>
      </c>
      <c r="B141" s="6" t="s">
        <v>150</v>
      </c>
      <c r="C141" s="6" t="str">
        <f>"21005020713"</f>
        <v>21005020713</v>
      </c>
      <c r="D141" s="6"/>
    </row>
    <row r="142" customHeight="1" spans="1:4">
      <c r="A142" s="6" t="s">
        <v>123</v>
      </c>
      <c r="B142" s="6" t="s">
        <v>151</v>
      </c>
      <c r="C142" s="6" t="str">
        <f>"21005035016"</f>
        <v>21005035016</v>
      </c>
      <c r="D142" s="6"/>
    </row>
    <row r="143" customHeight="1" spans="1:4">
      <c r="A143" s="6" t="s">
        <v>123</v>
      </c>
      <c r="B143" s="6" t="s">
        <v>152</v>
      </c>
      <c r="C143" s="6" t="str">
        <f>"21005023325"</f>
        <v>21005023325</v>
      </c>
      <c r="D143" s="6"/>
    </row>
    <row r="144" customHeight="1" spans="1:4">
      <c r="A144" s="6" t="s">
        <v>123</v>
      </c>
      <c r="B144" s="6" t="s">
        <v>153</v>
      </c>
      <c r="C144" s="6" t="str">
        <f>"21005032029"</f>
        <v>21005032029</v>
      </c>
      <c r="D144" s="6"/>
    </row>
    <row r="145" customHeight="1" spans="1:4">
      <c r="A145" s="6" t="s">
        <v>123</v>
      </c>
      <c r="B145" s="6" t="s">
        <v>154</v>
      </c>
      <c r="C145" s="6" t="str">
        <f>"21005020315"</f>
        <v>21005020315</v>
      </c>
      <c r="D145" s="6"/>
    </row>
    <row r="146" customHeight="1" spans="1:4">
      <c r="A146" s="6" t="s">
        <v>123</v>
      </c>
      <c r="B146" s="6" t="s">
        <v>155</v>
      </c>
      <c r="C146" s="6" t="str">
        <f>"21005024229"</f>
        <v>21005024229</v>
      </c>
      <c r="D146" s="6"/>
    </row>
    <row r="147" customHeight="1" spans="1:4">
      <c r="A147" s="6" t="s">
        <v>123</v>
      </c>
      <c r="B147" s="6" t="s">
        <v>156</v>
      </c>
      <c r="C147" s="6" t="str">
        <f>"21005012816"</f>
        <v>21005012816</v>
      </c>
      <c r="D147" s="6"/>
    </row>
    <row r="148" customHeight="1" spans="1:4">
      <c r="A148" s="6" t="s">
        <v>123</v>
      </c>
      <c r="B148" s="6" t="s">
        <v>157</v>
      </c>
      <c r="C148" s="6" t="str">
        <f>"21005010324"</f>
        <v>21005010324</v>
      </c>
      <c r="D148" s="6"/>
    </row>
    <row r="149" customHeight="1" spans="1:4">
      <c r="A149" s="6" t="s">
        <v>123</v>
      </c>
      <c r="B149" s="6" t="s">
        <v>158</v>
      </c>
      <c r="C149" s="6" t="str">
        <f>"21005042002"</f>
        <v>21005042002</v>
      </c>
      <c r="D149" s="6"/>
    </row>
    <row r="150" customHeight="1" spans="1:4">
      <c r="A150" s="6" t="s">
        <v>123</v>
      </c>
      <c r="B150" s="6" t="s">
        <v>159</v>
      </c>
      <c r="C150" s="6" t="str">
        <f>"21005060217"</f>
        <v>21005060217</v>
      </c>
      <c r="D150" s="6"/>
    </row>
    <row r="151" customHeight="1" spans="1:4">
      <c r="A151" s="6" t="s">
        <v>160</v>
      </c>
      <c r="B151" s="6" t="s">
        <v>161</v>
      </c>
      <c r="C151" s="6" t="str">
        <f>"21005030124"</f>
        <v>21005030124</v>
      </c>
      <c r="D151" s="6"/>
    </row>
    <row r="152" customHeight="1" spans="1:4">
      <c r="A152" s="6" t="s">
        <v>160</v>
      </c>
      <c r="B152" s="6" t="s">
        <v>162</v>
      </c>
      <c r="C152" s="6" t="str">
        <f>"21005024721"</f>
        <v>21005024721</v>
      </c>
      <c r="D152" s="6"/>
    </row>
    <row r="153" customHeight="1" spans="1:4">
      <c r="A153" s="6" t="s">
        <v>160</v>
      </c>
      <c r="B153" s="6" t="s">
        <v>163</v>
      </c>
      <c r="C153" s="6" t="str">
        <f>"21005034325"</f>
        <v>21005034325</v>
      </c>
      <c r="D153" s="6"/>
    </row>
    <row r="154" customHeight="1" spans="1:4">
      <c r="A154" s="6" t="s">
        <v>160</v>
      </c>
      <c r="B154" s="6" t="s">
        <v>164</v>
      </c>
      <c r="C154" s="6" t="str">
        <f>"21005024703"</f>
        <v>21005024703</v>
      </c>
      <c r="D154" s="6"/>
    </row>
    <row r="155" customHeight="1" spans="1:4">
      <c r="A155" s="6" t="s">
        <v>160</v>
      </c>
      <c r="B155" s="6" t="s">
        <v>165</v>
      </c>
      <c r="C155" s="6" t="str">
        <f>"21005041726"</f>
        <v>21005041726</v>
      </c>
      <c r="D155" s="6"/>
    </row>
    <row r="156" customHeight="1" spans="1:4">
      <c r="A156" s="6" t="s">
        <v>160</v>
      </c>
      <c r="B156" s="6" t="s">
        <v>166</v>
      </c>
      <c r="C156" s="6" t="str">
        <f>"21005035222"</f>
        <v>21005035222</v>
      </c>
      <c r="D156" s="6"/>
    </row>
    <row r="157" customHeight="1" spans="1:4">
      <c r="A157" s="6" t="s">
        <v>160</v>
      </c>
      <c r="B157" s="6" t="s">
        <v>167</v>
      </c>
      <c r="C157" s="6" t="str">
        <f>"21005021127"</f>
        <v>21005021127</v>
      </c>
      <c r="D157" s="6"/>
    </row>
    <row r="158" customHeight="1" spans="1:4">
      <c r="A158" s="6" t="s">
        <v>160</v>
      </c>
      <c r="B158" s="6" t="s">
        <v>168</v>
      </c>
      <c r="C158" s="6" t="str">
        <f>"21005033712"</f>
        <v>21005033712</v>
      </c>
      <c r="D158" s="6"/>
    </row>
    <row r="159" customHeight="1" spans="1:4">
      <c r="A159" s="6" t="s">
        <v>160</v>
      </c>
      <c r="B159" s="6" t="s">
        <v>169</v>
      </c>
      <c r="C159" s="6" t="str">
        <f>"21005035030"</f>
        <v>21005035030</v>
      </c>
      <c r="D159" s="6"/>
    </row>
    <row r="160" customHeight="1" spans="1:4">
      <c r="A160" s="6" t="s">
        <v>160</v>
      </c>
      <c r="B160" s="6" t="s">
        <v>170</v>
      </c>
      <c r="C160" s="6" t="str">
        <f>"21005034227"</f>
        <v>21005034227</v>
      </c>
      <c r="D160" s="6"/>
    </row>
    <row r="161" customHeight="1" spans="1:4">
      <c r="A161" s="6" t="s">
        <v>160</v>
      </c>
      <c r="B161" s="6" t="s">
        <v>171</v>
      </c>
      <c r="C161" s="6" t="str">
        <f>"21005011907"</f>
        <v>21005011907</v>
      </c>
      <c r="D161" s="6"/>
    </row>
    <row r="162" customHeight="1" spans="1:4">
      <c r="A162" s="6" t="s">
        <v>160</v>
      </c>
      <c r="B162" s="6" t="s">
        <v>172</v>
      </c>
      <c r="C162" s="6" t="str">
        <f>"21005023709"</f>
        <v>21005023709</v>
      </c>
      <c r="D162" s="6"/>
    </row>
    <row r="163" customHeight="1" spans="1:4">
      <c r="A163" s="6" t="s">
        <v>160</v>
      </c>
      <c r="B163" s="6" t="s">
        <v>173</v>
      </c>
      <c r="C163" s="6" t="str">
        <f>"21005042715"</f>
        <v>21005042715</v>
      </c>
      <c r="D163" s="6"/>
    </row>
    <row r="164" customHeight="1" spans="1:4">
      <c r="A164" s="6" t="s">
        <v>160</v>
      </c>
      <c r="B164" s="6" t="s">
        <v>174</v>
      </c>
      <c r="C164" s="6" t="str">
        <f>"21005033510"</f>
        <v>21005033510</v>
      </c>
      <c r="D164" s="6"/>
    </row>
    <row r="165" customHeight="1" spans="1:4">
      <c r="A165" s="6" t="s">
        <v>160</v>
      </c>
      <c r="B165" s="6" t="s">
        <v>175</v>
      </c>
      <c r="C165" s="6" t="str">
        <f>"21005050414"</f>
        <v>21005050414</v>
      </c>
      <c r="D165" s="6"/>
    </row>
    <row r="166" customHeight="1" spans="1:4">
      <c r="A166" s="6" t="s">
        <v>160</v>
      </c>
      <c r="B166" s="6" t="s">
        <v>176</v>
      </c>
      <c r="C166" s="6" t="str">
        <f>"21005040429"</f>
        <v>21005040429</v>
      </c>
      <c r="D166" s="6"/>
    </row>
    <row r="167" customHeight="1" spans="1:4">
      <c r="A167" s="6" t="s">
        <v>160</v>
      </c>
      <c r="B167" s="6" t="s">
        <v>177</v>
      </c>
      <c r="C167" s="6" t="str">
        <f>"21005040112"</f>
        <v>21005040112</v>
      </c>
      <c r="D167" s="6"/>
    </row>
    <row r="168" customHeight="1" spans="1:4">
      <c r="A168" s="6" t="s">
        <v>160</v>
      </c>
      <c r="B168" s="6" t="s">
        <v>178</v>
      </c>
      <c r="C168" s="6" t="str">
        <f>"21005023720"</f>
        <v>21005023720</v>
      </c>
      <c r="D168" s="6"/>
    </row>
    <row r="169" customHeight="1" spans="1:4">
      <c r="A169" s="6" t="s">
        <v>160</v>
      </c>
      <c r="B169" s="6" t="s">
        <v>179</v>
      </c>
      <c r="C169" s="6" t="str">
        <f>"21005031722"</f>
        <v>21005031722</v>
      </c>
      <c r="D169" s="6"/>
    </row>
    <row r="170" customHeight="1" spans="1:4">
      <c r="A170" s="6" t="s">
        <v>160</v>
      </c>
      <c r="B170" s="6" t="s">
        <v>180</v>
      </c>
      <c r="C170" s="6" t="str">
        <f>"21005025515"</f>
        <v>21005025515</v>
      </c>
      <c r="D170" s="6"/>
    </row>
    <row r="171" customHeight="1" spans="1:4">
      <c r="A171" s="6" t="s">
        <v>160</v>
      </c>
      <c r="B171" s="6" t="s">
        <v>181</v>
      </c>
      <c r="C171" s="6" t="str">
        <f>"21005023427"</f>
        <v>21005023427</v>
      </c>
      <c r="D171" s="6"/>
    </row>
    <row r="172" customHeight="1" spans="1:4">
      <c r="A172" s="6" t="s">
        <v>160</v>
      </c>
      <c r="B172" s="6" t="s">
        <v>182</v>
      </c>
      <c r="C172" s="6" t="str">
        <f>"21005033202"</f>
        <v>21005033202</v>
      </c>
      <c r="D172" s="6"/>
    </row>
    <row r="173" customHeight="1" spans="1:4">
      <c r="A173" s="6" t="s">
        <v>160</v>
      </c>
      <c r="B173" s="6" t="s">
        <v>183</v>
      </c>
      <c r="C173" s="6" t="str">
        <f>"21005020609"</f>
        <v>21005020609</v>
      </c>
      <c r="D173" s="6"/>
    </row>
    <row r="174" customHeight="1" spans="1:4">
      <c r="A174" s="6" t="s">
        <v>160</v>
      </c>
      <c r="B174" s="6" t="s">
        <v>184</v>
      </c>
      <c r="C174" s="6" t="str">
        <f>"21005022412"</f>
        <v>21005022412</v>
      </c>
      <c r="D174" s="6"/>
    </row>
    <row r="175" customHeight="1" spans="1:4">
      <c r="A175" s="6" t="s">
        <v>160</v>
      </c>
      <c r="B175" s="6" t="s">
        <v>185</v>
      </c>
      <c r="C175" s="6" t="str">
        <f>"21005040912"</f>
        <v>21005040912</v>
      </c>
      <c r="D175" s="6"/>
    </row>
    <row r="176" customHeight="1" spans="1:4">
      <c r="A176" s="6" t="s">
        <v>160</v>
      </c>
      <c r="B176" s="6" t="s">
        <v>186</v>
      </c>
      <c r="C176" s="6" t="str">
        <f>"21005015305"</f>
        <v>21005015305</v>
      </c>
      <c r="D176" s="6"/>
    </row>
    <row r="177" customHeight="1" spans="1:4">
      <c r="A177" s="6" t="s">
        <v>160</v>
      </c>
      <c r="B177" s="6" t="s">
        <v>187</v>
      </c>
      <c r="C177" s="6" t="str">
        <f>"21005021702"</f>
        <v>21005021702</v>
      </c>
      <c r="D177" s="6"/>
    </row>
    <row r="178" customHeight="1" spans="1:4">
      <c r="A178" s="6" t="s">
        <v>160</v>
      </c>
      <c r="B178" s="6" t="s">
        <v>188</v>
      </c>
      <c r="C178" s="6" t="str">
        <f>"21005031123"</f>
        <v>21005031123</v>
      </c>
      <c r="D178" s="6"/>
    </row>
    <row r="179" customHeight="1" spans="1:4">
      <c r="A179" s="6" t="s">
        <v>160</v>
      </c>
      <c r="B179" s="6" t="s">
        <v>189</v>
      </c>
      <c r="C179" s="6" t="str">
        <f>"21005022722"</f>
        <v>21005022722</v>
      </c>
      <c r="D179" s="6"/>
    </row>
    <row r="180" customHeight="1" spans="1:4">
      <c r="A180" s="6" t="s">
        <v>160</v>
      </c>
      <c r="B180" s="6" t="s">
        <v>190</v>
      </c>
      <c r="C180" s="6" t="str">
        <f>"21005052006"</f>
        <v>21005052006</v>
      </c>
      <c r="D180" s="6"/>
    </row>
    <row r="181" customHeight="1" spans="1:4">
      <c r="A181" s="6" t="s">
        <v>160</v>
      </c>
      <c r="B181" s="6" t="s">
        <v>191</v>
      </c>
      <c r="C181" s="6" t="str">
        <f>"21005011206"</f>
        <v>21005011206</v>
      </c>
      <c r="D181" s="6"/>
    </row>
    <row r="182" customHeight="1" spans="1:4">
      <c r="A182" s="6" t="s">
        <v>160</v>
      </c>
      <c r="B182" s="6" t="s">
        <v>192</v>
      </c>
      <c r="C182" s="6" t="str">
        <f>"21005040113"</f>
        <v>21005040113</v>
      </c>
      <c r="D182" s="6"/>
    </row>
    <row r="183" customHeight="1" spans="1:4">
      <c r="A183" s="6" t="s">
        <v>160</v>
      </c>
      <c r="B183" s="6" t="s">
        <v>193</v>
      </c>
      <c r="C183" s="6" t="str">
        <f>"21005061829"</f>
        <v>21005061829</v>
      </c>
      <c r="D183" s="6"/>
    </row>
    <row r="184" customHeight="1" spans="1:4">
      <c r="A184" s="6" t="s">
        <v>160</v>
      </c>
      <c r="B184" s="6" t="s">
        <v>194</v>
      </c>
      <c r="C184" s="6" t="str">
        <f>"21005040427"</f>
        <v>21005040427</v>
      </c>
      <c r="D184" s="6"/>
    </row>
    <row r="185" customHeight="1" spans="1:4">
      <c r="A185" s="6" t="s">
        <v>160</v>
      </c>
      <c r="B185" s="6" t="s">
        <v>195</v>
      </c>
      <c r="C185" s="6" t="str">
        <f>"21005011711"</f>
        <v>21005011711</v>
      </c>
      <c r="D185" s="6"/>
    </row>
    <row r="186" customHeight="1" spans="1:4">
      <c r="A186" s="6" t="s">
        <v>160</v>
      </c>
      <c r="B186" s="6" t="s">
        <v>196</v>
      </c>
      <c r="C186" s="6" t="str">
        <f>"21005050917"</f>
        <v>21005050917</v>
      </c>
      <c r="D186" s="6"/>
    </row>
    <row r="187" customHeight="1" spans="1:4">
      <c r="A187" s="6" t="s">
        <v>160</v>
      </c>
      <c r="B187" s="6" t="s">
        <v>197</v>
      </c>
      <c r="C187" s="6" t="str">
        <f>"21005030403"</f>
        <v>21005030403</v>
      </c>
      <c r="D187" s="6"/>
    </row>
    <row r="188" customHeight="1" spans="1:4">
      <c r="A188" s="6" t="s">
        <v>160</v>
      </c>
      <c r="B188" s="6" t="s">
        <v>198</v>
      </c>
      <c r="C188" s="6" t="str">
        <f>"21005031916"</f>
        <v>21005031916</v>
      </c>
      <c r="D188" s="6"/>
    </row>
    <row r="189" customHeight="1" spans="1:4">
      <c r="A189" s="6" t="s">
        <v>160</v>
      </c>
      <c r="B189" s="6" t="s">
        <v>199</v>
      </c>
      <c r="C189" s="6" t="str">
        <f>"21005020430"</f>
        <v>21005020430</v>
      </c>
      <c r="D189" s="6"/>
    </row>
    <row r="190" customHeight="1" spans="1:4">
      <c r="A190" s="6" t="s">
        <v>160</v>
      </c>
      <c r="B190" s="6" t="s">
        <v>200</v>
      </c>
      <c r="C190" s="6" t="str">
        <f>"21005020817"</f>
        <v>21005020817</v>
      </c>
      <c r="D190" s="6"/>
    </row>
    <row r="191" customHeight="1" spans="1:4">
      <c r="A191" s="6" t="s">
        <v>160</v>
      </c>
      <c r="B191" s="6" t="s">
        <v>201</v>
      </c>
      <c r="C191" s="6" t="str">
        <f>"21005034328"</f>
        <v>21005034328</v>
      </c>
      <c r="D191" s="6"/>
    </row>
    <row r="192" customHeight="1" spans="1:4">
      <c r="A192" s="6" t="s">
        <v>160</v>
      </c>
      <c r="B192" s="6" t="s">
        <v>202</v>
      </c>
      <c r="C192" s="6" t="str">
        <f>"21005060623"</f>
        <v>21005060623</v>
      </c>
      <c r="D192" s="6"/>
    </row>
    <row r="193" customHeight="1" spans="1:4">
      <c r="A193" s="6" t="s">
        <v>160</v>
      </c>
      <c r="B193" s="6" t="s">
        <v>203</v>
      </c>
      <c r="C193" s="6" t="str">
        <f>"21005025322"</f>
        <v>21005025322</v>
      </c>
      <c r="D193" s="6"/>
    </row>
    <row r="194" customHeight="1" spans="1:4">
      <c r="A194" s="6" t="s">
        <v>160</v>
      </c>
      <c r="B194" s="6" t="s">
        <v>204</v>
      </c>
      <c r="C194" s="6" t="str">
        <f>"21005050426"</f>
        <v>21005050426</v>
      </c>
      <c r="D194" s="6"/>
    </row>
    <row r="195" customHeight="1" spans="1:4">
      <c r="A195" s="6" t="s">
        <v>160</v>
      </c>
      <c r="B195" s="6" t="s">
        <v>205</v>
      </c>
      <c r="C195" s="6" t="str">
        <f>"21005021629"</f>
        <v>21005021629</v>
      </c>
      <c r="D195" s="6"/>
    </row>
    <row r="196" customHeight="1" spans="1:4">
      <c r="A196" s="6" t="s">
        <v>206</v>
      </c>
      <c r="B196" s="6" t="s">
        <v>207</v>
      </c>
      <c r="C196" s="6" t="str">
        <f>"21005034504"</f>
        <v>21005034504</v>
      </c>
      <c r="D196" s="6"/>
    </row>
    <row r="197" customHeight="1" spans="1:4">
      <c r="A197" s="6" t="s">
        <v>206</v>
      </c>
      <c r="B197" s="6" t="s">
        <v>208</v>
      </c>
      <c r="C197" s="6" t="str">
        <f>"21005040916"</f>
        <v>21005040916</v>
      </c>
      <c r="D197" s="6"/>
    </row>
    <row r="198" customHeight="1" spans="1:4">
      <c r="A198" s="6" t="s">
        <v>206</v>
      </c>
      <c r="B198" s="6" t="s">
        <v>209</v>
      </c>
      <c r="C198" s="6" t="str">
        <f>"21005035121"</f>
        <v>21005035121</v>
      </c>
      <c r="D198" s="6"/>
    </row>
    <row r="199" customHeight="1" spans="1:4">
      <c r="A199" s="6" t="s">
        <v>206</v>
      </c>
      <c r="B199" s="6" t="s">
        <v>210</v>
      </c>
      <c r="C199" s="6" t="str">
        <f>"21005022311"</f>
        <v>21005022311</v>
      </c>
      <c r="D199" s="6"/>
    </row>
    <row r="200" customHeight="1" spans="1:4">
      <c r="A200" s="6" t="s">
        <v>206</v>
      </c>
      <c r="B200" s="6" t="s">
        <v>211</v>
      </c>
      <c r="C200" s="6" t="str">
        <f>"21005052418"</f>
        <v>21005052418</v>
      </c>
      <c r="D200" s="6"/>
    </row>
    <row r="201" customHeight="1" spans="1:4">
      <c r="A201" s="6" t="s">
        <v>206</v>
      </c>
      <c r="B201" s="6" t="s">
        <v>212</v>
      </c>
      <c r="C201" s="6" t="str">
        <f>"21005031823"</f>
        <v>21005031823</v>
      </c>
      <c r="D201" s="6"/>
    </row>
    <row r="202" customHeight="1" spans="1:4">
      <c r="A202" s="6" t="s">
        <v>206</v>
      </c>
      <c r="B202" s="6" t="s">
        <v>213</v>
      </c>
      <c r="C202" s="6" t="str">
        <f>"21005033903"</f>
        <v>21005033903</v>
      </c>
      <c r="D202" s="6"/>
    </row>
    <row r="203" customHeight="1" spans="1:4">
      <c r="A203" s="6" t="s">
        <v>206</v>
      </c>
      <c r="B203" s="6" t="s">
        <v>214</v>
      </c>
      <c r="C203" s="6" t="str">
        <f>"21005053513"</f>
        <v>21005053513</v>
      </c>
      <c r="D203" s="6"/>
    </row>
    <row r="204" customHeight="1" spans="1:4">
      <c r="A204" s="6" t="s">
        <v>206</v>
      </c>
      <c r="B204" s="6" t="s">
        <v>215</v>
      </c>
      <c r="C204" s="6" t="str">
        <f>"21005032026"</f>
        <v>21005032026</v>
      </c>
      <c r="D204" s="6"/>
    </row>
    <row r="205" customHeight="1" spans="1:4">
      <c r="A205" s="6" t="s">
        <v>206</v>
      </c>
      <c r="B205" s="6" t="s">
        <v>199</v>
      </c>
      <c r="C205" s="6" t="str">
        <f>"21005025213"</f>
        <v>21005025213</v>
      </c>
      <c r="D205" s="6"/>
    </row>
    <row r="206" customHeight="1" spans="1:4">
      <c r="A206" s="6" t="s">
        <v>206</v>
      </c>
      <c r="B206" s="6" t="s">
        <v>216</v>
      </c>
      <c r="C206" s="6" t="str">
        <f>"21005041817"</f>
        <v>21005041817</v>
      </c>
      <c r="D206" s="6"/>
    </row>
    <row r="207" customHeight="1" spans="1:4">
      <c r="A207" s="6" t="s">
        <v>206</v>
      </c>
      <c r="B207" s="6" t="s">
        <v>217</v>
      </c>
      <c r="C207" s="6" t="str">
        <f>"21005040720"</f>
        <v>21005040720</v>
      </c>
      <c r="D207" s="6"/>
    </row>
    <row r="208" customHeight="1" spans="1:4">
      <c r="A208" s="6" t="s">
        <v>206</v>
      </c>
      <c r="B208" s="6" t="s">
        <v>218</v>
      </c>
      <c r="C208" s="6" t="str">
        <f>"21005061814"</f>
        <v>21005061814</v>
      </c>
      <c r="D208" s="6"/>
    </row>
    <row r="209" customHeight="1" spans="1:4">
      <c r="A209" s="6" t="s">
        <v>206</v>
      </c>
      <c r="B209" s="6" t="s">
        <v>219</v>
      </c>
      <c r="C209" s="6" t="str">
        <f>"21005034619"</f>
        <v>21005034619</v>
      </c>
      <c r="D209" s="6"/>
    </row>
    <row r="210" customHeight="1" spans="1:4">
      <c r="A210" s="6" t="s">
        <v>206</v>
      </c>
      <c r="B210" s="6" t="s">
        <v>220</v>
      </c>
      <c r="C210" s="6" t="str">
        <f>"21005034116"</f>
        <v>21005034116</v>
      </c>
      <c r="D210" s="6"/>
    </row>
    <row r="211" customHeight="1" spans="1:4">
      <c r="A211" s="6" t="s">
        <v>206</v>
      </c>
      <c r="B211" s="6" t="s">
        <v>221</v>
      </c>
      <c r="C211" s="6" t="str">
        <f>"21005060818"</f>
        <v>21005060818</v>
      </c>
      <c r="D211" s="6"/>
    </row>
    <row r="212" customHeight="1" spans="1:4">
      <c r="A212" s="6" t="s">
        <v>206</v>
      </c>
      <c r="B212" s="6" t="s">
        <v>222</v>
      </c>
      <c r="C212" s="6" t="str">
        <f>"21005030130"</f>
        <v>21005030130</v>
      </c>
      <c r="D212" s="6"/>
    </row>
    <row r="213" customHeight="1" spans="1:4">
      <c r="A213" s="6" t="s">
        <v>206</v>
      </c>
      <c r="B213" s="6" t="s">
        <v>223</v>
      </c>
      <c r="C213" s="6" t="str">
        <f>"21005024220"</f>
        <v>21005024220</v>
      </c>
      <c r="D213" s="6"/>
    </row>
    <row r="214" customHeight="1" spans="1:4">
      <c r="A214" s="6" t="s">
        <v>224</v>
      </c>
      <c r="B214" s="6" t="s">
        <v>225</v>
      </c>
      <c r="C214" s="6" t="str">
        <f>"21005032513"</f>
        <v>21005032513</v>
      </c>
      <c r="D214" s="6"/>
    </row>
    <row r="215" customHeight="1" spans="1:4">
      <c r="A215" s="6" t="s">
        <v>224</v>
      </c>
      <c r="B215" s="6" t="s">
        <v>226</v>
      </c>
      <c r="C215" s="6" t="str">
        <f>"21005012708"</f>
        <v>21005012708</v>
      </c>
      <c r="D215" s="6"/>
    </row>
    <row r="216" customHeight="1" spans="1:4">
      <c r="A216" s="6" t="s">
        <v>224</v>
      </c>
      <c r="B216" s="6" t="s">
        <v>227</v>
      </c>
      <c r="C216" s="6" t="str">
        <f>"21005043305"</f>
        <v>21005043305</v>
      </c>
      <c r="D216" s="6"/>
    </row>
    <row r="217" customHeight="1" spans="1:4">
      <c r="A217" s="6" t="s">
        <v>228</v>
      </c>
      <c r="B217" s="6" t="s">
        <v>229</v>
      </c>
      <c r="C217" s="6" t="str">
        <f>"21005012810"</f>
        <v>21005012810</v>
      </c>
      <c r="D217" s="6"/>
    </row>
    <row r="218" customHeight="1" spans="1:4">
      <c r="A218" s="6" t="s">
        <v>228</v>
      </c>
      <c r="B218" s="6" t="s">
        <v>230</v>
      </c>
      <c r="C218" s="6" t="str">
        <f>"21005023617"</f>
        <v>21005023617</v>
      </c>
      <c r="D218" s="6"/>
    </row>
    <row r="219" customHeight="1" spans="1:4">
      <c r="A219" s="6" t="s">
        <v>228</v>
      </c>
      <c r="B219" s="6" t="s">
        <v>231</v>
      </c>
      <c r="C219" s="6" t="str">
        <f>"21005010821"</f>
        <v>21005010821</v>
      </c>
      <c r="D219" s="6"/>
    </row>
    <row r="220" customHeight="1" spans="1:4">
      <c r="A220" s="6" t="s">
        <v>228</v>
      </c>
      <c r="B220" s="6" t="s">
        <v>232</v>
      </c>
      <c r="C220" s="6" t="str">
        <f>"21005031206"</f>
        <v>21005031206</v>
      </c>
      <c r="D220" s="6"/>
    </row>
    <row r="221" customHeight="1" spans="1:4">
      <c r="A221" s="6" t="s">
        <v>228</v>
      </c>
      <c r="B221" s="6" t="s">
        <v>233</v>
      </c>
      <c r="C221" s="6" t="str">
        <f>"21005012223"</f>
        <v>21005012223</v>
      </c>
      <c r="D221" s="6"/>
    </row>
    <row r="222" customHeight="1" spans="1:4">
      <c r="A222" s="6" t="s">
        <v>228</v>
      </c>
      <c r="B222" s="6" t="s">
        <v>234</v>
      </c>
      <c r="C222" s="6" t="str">
        <f>"21005032911"</f>
        <v>21005032911</v>
      </c>
      <c r="D222" s="6"/>
    </row>
    <row r="223" customHeight="1" spans="1:4">
      <c r="A223" s="6" t="s">
        <v>228</v>
      </c>
      <c r="B223" s="6" t="s">
        <v>235</v>
      </c>
      <c r="C223" s="6" t="str">
        <f>"21005034802"</f>
        <v>21005034802</v>
      </c>
      <c r="D223" s="6"/>
    </row>
    <row r="224" customHeight="1" spans="1:4">
      <c r="A224" s="6" t="s">
        <v>228</v>
      </c>
      <c r="B224" s="6" t="s">
        <v>236</v>
      </c>
      <c r="C224" s="6" t="str">
        <f>"21005030909"</f>
        <v>21005030909</v>
      </c>
      <c r="D224" s="6"/>
    </row>
    <row r="225" customHeight="1" spans="1:4">
      <c r="A225" s="6" t="s">
        <v>228</v>
      </c>
      <c r="B225" s="6" t="s">
        <v>237</v>
      </c>
      <c r="C225" s="6" t="str">
        <f>"21005010717"</f>
        <v>21005010717</v>
      </c>
      <c r="D225" s="6"/>
    </row>
    <row r="226" customHeight="1" spans="1:4">
      <c r="A226" s="6" t="s">
        <v>238</v>
      </c>
      <c r="B226" s="6" t="s">
        <v>239</v>
      </c>
      <c r="C226" s="6" t="str">
        <f>"21005061115"</f>
        <v>21005061115</v>
      </c>
      <c r="D226" s="6"/>
    </row>
    <row r="227" customHeight="1" spans="1:4">
      <c r="A227" s="6" t="s">
        <v>238</v>
      </c>
      <c r="B227" s="6" t="s">
        <v>240</v>
      </c>
      <c r="C227" s="6" t="str">
        <f>"21005035004"</f>
        <v>21005035004</v>
      </c>
      <c r="D227" s="6"/>
    </row>
    <row r="228" customHeight="1" spans="1:4">
      <c r="A228" s="6" t="s">
        <v>241</v>
      </c>
      <c r="B228" s="6" t="s">
        <v>242</v>
      </c>
      <c r="C228" s="6" t="str">
        <f>"21005010110"</f>
        <v>21005010110</v>
      </c>
      <c r="D228" s="6"/>
    </row>
    <row r="229" customHeight="1" spans="1:4">
      <c r="A229" s="6" t="s">
        <v>241</v>
      </c>
      <c r="B229" s="6" t="s">
        <v>243</v>
      </c>
      <c r="C229" s="6" t="str">
        <f>"21005042111"</f>
        <v>21005042111</v>
      </c>
      <c r="D229" s="6"/>
    </row>
    <row r="230" customHeight="1" spans="1:4">
      <c r="A230" s="6" t="s">
        <v>241</v>
      </c>
      <c r="B230" s="6" t="s">
        <v>244</v>
      </c>
      <c r="C230" s="6" t="str">
        <f>"21005033127"</f>
        <v>21005033127</v>
      </c>
      <c r="D230" s="6"/>
    </row>
    <row r="231" customHeight="1" spans="1:4">
      <c r="A231" s="6" t="s">
        <v>241</v>
      </c>
      <c r="B231" s="6" t="s">
        <v>245</v>
      </c>
      <c r="C231" s="6" t="str">
        <f>"21005030722"</f>
        <v>21005030722</v>
      </c>
      <c r="D231" s="6"/>
    </row>
    <row r="232" customHeight="1" spans="1:4">
      <c r="A232" s="6" t="s">
        <v>241</v>
      </c>
      <c r="B232" s="6" t="s">
        <v>246</v>
      </c>
      <c r="C232" s="6" t="str">
        <f>"21005021613"</f>
        <v>21005021613</v>
      </c>
      <c r="D232" s="6"/>
    </row>
    <row r="233" customHeight="1" spans="1:4">
      <c r="A233" s="6" t="s">
        <v>241</v>
      </c>
      <c r="B233" s="6" t="s">
        <v>247</v>
      </c>
      <c r="C233" s="6" t="str">
        <f>"21005015421"</f>
        <v>21005015421</v>
      </c>
      <c r="D233" s="6"/>
    </row>
    <row r="234" customHeight="1" spans="1:4">
      <c r="A234" s="6" t="s">
        <v>241</v>
      </c>
      <c r="B234" s="6" t="s">
        <v>248</v>
      </c>
      <c r="C234" s="6" t="str">
        <f>"21005024302"</f>
        <v>21005024302</v>
      </c>
      <c r="D234" s="6"/>
    </row>
    <row r="235" customHeight="1" spans="1:4">
      <c r="A235" s="6" t="s">
        <v>241</v>
      </c>
      <c r="B235" s="6" t="s">
        <v>249</v>
      </c>
      <c r="C235" s="6" t="str">
        <f>"21005020823"</f>
        <v>21005020823</v>
      </c>
      <c r="D235" s="6"/>
    </row>
    <row r="236" customHeight="1" spans="1:4">
      <c r="A236" s="6" t="s">
        <v>241</v>
      </c>
      <c r="B236" s="6" t="s">
        <v>250</v>
      </c>
      <c r="C236" s="6" t="str">
        <f>"21005060719"</f>
        <v>21005060719</v>
      </c>
      <c r="D236" s="6"/>
    </row>
    <row r="237" customHeight="1" spans="1:4">
      <c r="A237" s="6" t="s">
        <v>241</v>
      </c>
      <c r="B237" s="6" t="s">
        <v>251</v>
      </c>
      <c r="C237" s="6" t="str">
        <f>"21005012105"</f>
        <v>21005012105</v>
      </c>
      <c r="D237" s="6"/>
    </row>
    <row r="238" customHeight="1" spans="1:4">
      <c r="A238" s="6" t="s">
        <v>241</v>
      </c>
      <c r="B238" s="6" t="s">
        <v>252</v>
      </c>
      <c r="C238" s="6" t="str">
        <f>"21005030527"</f>
        <v>21005030527</v>
      </c>
      <c r="D238" s="6"/>
    </row>
    <row r="239" customHeight="1" spans="1:4">
      <c r="A239" s="6" t="s">
        <v>241</v>
      </c>
      <c r="B239" s="6" t="s">
        <v>253</v>
      </c>
      <c r="C239" s="6" t="str">
        <f>"21005023118"</f>
        <v>21005023118</v>
      </c>
      <c r="D239" s="6"/>
    </row>
    <row r="240" customHeight="1" spans="1:4">
      <c r="A240" s="6" t="s">
        <v>241</v>
      </c>
      <c r="B240" s="6" t="s">
        <v>254</v>
      </c>
      <c r="C240" s="6" t="str">
        <f>"21005041406"</f>
        <v>21005041406</v>
      </c>
      <c r="D240" s="6"/>
    </row>
    <row r="241" customHeight="1" spans="1:4">
      <c r="A241" s="6" t="s">
        <v>241</v>
      </c>
      <c r="B241" s="6" t="s">
        <v>255</v>
      </c>
      <c r="C241" s="6" t="str">
        <f>"21005060123"</f>
        <v>21005060123</v>
      </c>
      <c r="D241" s="6"/>
    </row>
    <row r="242" customHeight="1" spans="1:4">
      <c r="A242" s="6" t="s">
        <v>241</v>
      </c>
      <c r="B242" s="6" t="s">
        <v>256</v>
      </c>
      <c r="C242" s="6" t="str">
        <f>"21005015521"</f>
        <v>21005015521</v>
      </c>
      <c r="D242" s="6"/>
    </row>
    <row r="243" customHeight="1" spans="1:4">
      <c r="A243" s="6" t="s">
        <v>241</v>
      </c>
      <c r="B243" s="6" t="s">
        <v>257</v>
      </c>
      <c r="C243" s="6" t="str">
        <f>"21005015429"</f>
        <v>21005015429</v>
      </c>
      <c r="D243" s="6"/>
    </row>
    <row r="244" customHeight="1" spans="1:4">
      <c r="A244" s="6" t="s">
        <v>241</v>
      </c>
      <c r="B244" s="6" t="s">
        <v>258</v>
      </c>
      <c r="C244" s="6" t="str">
        <f>"21005052926"</f>
        <v>21005052926</v>
      </c>
      <c r="D244" s="6"/>
    </row>
    <row r="245" customHeight="1" spans="1:4">
      <c r="A245" s="6" t="s">
        <v>241</v>
      </c>
      <c r="B245" s="6" t="s">
        <v>259</v>
      </c>
      <c r="C245" s="6" t="str">
        <f>"21005042524"</f>
        <v>21005042524</v>
      </c>
      <c r="D245" s="6"/>
    </row>
    <row r="246" customHeight="1" spans="1:4">
      <c r="A246" s="6" t="s">
        <v>260</v>
      </c>
      <c r="B246" s="6" t="s">
        <v>261</v>
      </c>
      <c r="C246" s="6" t="str">
        <f>"21005023319"</f>
        <v>21005023319</v>
      </c>
      <c r="D246" s="6"/>
    </row>
    <row r="247" customHeight="1" spans="1:4">
      <c r="A247" s="6" t="s">
        <v>260</v>
      </c>
      <c r="B247" s="6" t="s">
        <v>262</v>
      </c>
      <c r="C247" s="6" t="str">
        <f>"21005025508"</f>
        <v>21005025508</v>
      </c>
      <c r="D247" s="6"/>
    </row>
    <row r="248" customHeight="1" spans="1:4">
      <c r="A248" s="6" t="s">
        <v>260</v>
      </c>
      <c r="B248" s="6" t="s">
        <v>263</v>
      </c>
      <c r="C248" s="6" t="str">
        <f>"21005011028"</f>
        <v>21005011028</v>
      </c>
      <c r="D248" s="6"/>
    </row>
    <row r="249" customHeight="1" spans="1:4">
      <c r="A249" s="6" t="s">
        <v>260</v>
      </c>
      <c r="B249" s="6" t="s">
        <v>264</v>
      </c>
      <c r="C249" s="6" t="str">
        <f>"21005053707"</f>
        <v>21005053707</v>
      </c>
      <c r="D249" s="6"/>
    </row>
    <row r="250" customHeight="1" spans="1:4">
      <c r="A250" s="6" t="s">
        <v>260</v>
      </c>
      <c r="B250" s="6" t="s">
        <v>265</v>
      </c>
      <c r="C250" s="6" t="str">
        <f>"21005022403"</f>
        <v>21005022403</v>
      </c>
      <c r="D250" s="6"/>
    </row>
    <row r="251" customHeight="1" spans="1:4">
      <c r="A251" s="6" t="s">
        <v>260</v>
      </c>
      <c r="B251" s="6" t="s">
        <v>266</v>
      </c>
      <c r="C251" s="6" t="str">
        <f>"21005030927"</f>
        <v>21005030927</v>
      </c>
      <c r="D251" s="6"/>
    </row>
    <row r="252" customHeight="1" spans="1:4">
      <c r="A252" s="6" t="s">
        <v>260</v>
      </c>
      <c r="B252" s="6" t="s">
        <v>267</v>
      </c>
      <c r="C252" s="6" t="str">
        <f>"21005030520"</f>
        <v>21005030520</v>
      </c>
      <c r="D252" s="6"/>
    </row>
    <row r="253" customHeight="1" spans="1:4">
      <c r="A253" s="6" t="s">
        <v>260</v>
      </c>
      <c r="B253" s="6" t="s">
        <v>268</v>
      </c>
      <c r="C253" s="6" t="str">
        <f>"21005012322"</f>
        <v>21005012322</v>
      </c>
      <c r="D253" s="6"/>
    </row>
    <row r="254" customHeight="1" spans="1:4">
      <c r="A254" s="6" t="s">
        <v>260</v>
      </c>
      <c r="B254" s="6" t="s">
        <v>269</v>
      </c>
      <c r="C254" s="6" t="str">
        <f>"21005034305"</f>
        <v>21005034305</v>
      </c>
      <c r="D254" s="6"/>
    </row>
    <row r="255" customHeight="1" spans="1:4">
      <c r="A255" s="6" t="s">
        <v>260</v>
      </c>
      <c r="B255" s="6" t="s">
        <v>270</v>
      </c>
      <c r="C255" s="6" t="str">
        <f>"21005010417"</f>
        <v>21005010417</v>
      </c>
      <c r="D255" s="6"/>
    </row>
    <row r="256" customHeight="1" spans="1:4">
      <c r="A256" s="6" t="s">
        <v>260</v>
      </c>
      <c r="B256" s="6" t="s">
        <v>271</v>
      </c>
      <c r="C256" s="6" t="str">
        <f>"21005011403"</f>
        <v>21005011403</v>
      </c>
      <c r="D256" s="6"/>
    </row>
    <row r="257" customHeight="1" spans="1:4">
      <c r="A257" s="6" t="s">
        <v>260</v>
      </c>
      <c r="B257" s="6" t="s">
        <v>272</v>
      </c>
      <c r="C257" s="6" t="str">
        <f>"21005024604"</f>
        <v>21005024604</v>
      </c>
      <c r="D257" s="6"/>
    </row>
    <row r="258" customHeight="1" spans="1:4">
      <c r="A258" s="6" t="s">
        <v>260</v>
      </c>
      <c r="B258" s="6" t="s">
        <v>273</v>
      </c>
      <c r="C258" s="6" t="str">
        <f>"21005014401"</f>
        <v>21005014401</v>
      </c>
      <c r="D258" s="6"/>
    </row>
    <row r="259" customHeight="1" spans="1:4">
      <c r="A259" s="6" t="s">
        <v>260</v>
      </c>
      <c r="B259" s="6" t="s">
        <v>274</v>
      </c>
      <c r="C259" s="6" t="str">
        <f>"21005025604"</f>
        <v>21005025604</v>
      </c>
      <c r="D259" s="6"/>
    </row>
    <row r="260" customHeight="1" spans="1:4">
      <c r="A260" s="6" t="s">
        <v>260</v>
      </c>
      <c r="B260" s="6" t="s">
        <v>275</v>
      </c>
      <c r="C260" s="6" t="str">
        <f>"21005012814"</f>
        <v>21005012814</v>
      </c>
      <c r="D260" s="6"/>
    </row>
    <row r="261" customHeight="1" spans="1:4">
      <c r="A261" s="6" t="s">
        <v>276</v>
      </c>
      <c r="B261" s="6" t="s">
        <v>277</v>
      </c>
      <c r="C261" s="6" t="str">
        <f>"21005062119"</f>
        <v>21005062119</v>
      </c>
      <c r="D261" s="6"/>
    </row>
    <row r="262" customHeight="1" spans="1:4">
      <c r="A262" s="6" t="s">
        <v>276</v>
      </c>
      <c r="B262" s="6" t="s">
        <v>278</v>
      </c>
      <c r="C262" s="6" t="str">
        <f>"21005043524"</f>
        <v>21005043524</v>
      </c>
      <c r="D262" s="6"/>
    </row>
    <row r="263" customHeight="1" spans="1:4">
      <c r="A263" s="6" t="s">
        <v>276</v>
      </c>
      <c r="B263" s="6" t="s">
        <v>279</v>
      </c>
      <c r="C263" s="6" t="str">
        <f>"21005062508"</f>
        <v>21005062508</v>
      </c>
      <c r="D263" s="6"/>
    </row>
    <row r="264" customHeight="1" spans="1:4">
      <c r="A264" s="6" t="s">
        <v>280</v>
      </c>
      <c r="B264" s="6" t="s">
        <v>281</v>
      </c>
      <c r="C264" s="6" t="str">
        <f>"21005012616"</f>
        <v>21005012616</v>
      </c>
      <c r="D264" s="6"/>
    </row>
    <row r="265" customHeight="1" spans="1:4">
      <c r="A265" s="6" t="s">
        <v>280</v>
      </c>
      <c r="B265" s="6" t="s">
        <v>282</v>
      </c>
      <c r="C265" s="6" t="str">
        <f>"21005030905"</f>
        <v>21005030905</v>
      </c>
      <c r="D265" s="6"/>
    </row>
    <row r="266" customHeight="1" spans="1:4">
      <c r="A266" s="6" t="s">
        <v>280</v>
      </c>
      <c r="B266" s="6" t="s">
        <v>283</v>
      </c>
      <c r="C266" s="6" t="str">
        <f>"21005015406"</f>
        <v>21005015406</v>
      </c>
      <c r="D266" s="6"/>
    </row>
    <row r="267" customHeight="1" spans="1:4">
      <c r="A267" s="6" t="s">
        <v>280</v>
      </c>
      <c r="B267" s="6" t="s">
        <v>284</v>
      </c>
      <c r="C267" s="6" t="str">
        <f>"21005022222"</f>
        <v>21005022222</v>
      </c>
      <c r="D267" s="6"/>
    </row>
    <row r="268" customHeight="1" spans="1:4">
      <c r="A268" s="6" t="s">
        <v>280</v>
      </c>
      <c r="B268" s="6" t="s">
        <v>285</v>
      </c>
      <c r="C268" s="6" t="str">
        <f>"21005031611"</f>
        <v>21005031611</v>
      </c>
      <c r="D268" s="6"/>
    </row>
    <row r="269" customHeight="1" spans="1:4">
      <c r="A269" s="6" t="s">
        <v>280</v>
      </c>
      <c r="B269" s="6" t="s">
        <v>286</v>
      </c>
      <c r="C269" s="6" t="str">
        <f>"21005030617"</f>
        <v>21005030617</v>
      </c>
      <c r="D269" s="6"/>
    </row>
    <row r="270" customHeight="1" spans="1:4">
      <c r="A270" s="6" t="s">
        <v>280</v>
      </c>
      <c r="B270" s="6" t="s">
        <v>287</v>
      </c>
      <c r="C270" s="6" t="str">
        <f>"21005011516"</f>
        <v>21005011516</v>
      </c>
      <c r="D270" s="6"/>
    </row>
    <row r="271" customHeight="1" spans="1:4">
      <c r="A271" s="6" t="s">
        <v>280</v>
      </c>
      <c r="B271" s="6" t="s">
        <v>288</v>
      </c>
      <c r="C271" s="6" t="str">
        <f>"21005041413"</f>
        <v>21005041413</v>
      </c>
      <c r="D271" s="6"/>
    </row>
    <row r="272" customHeight="1" spans="1:4">
      <c r="A272" s="6" t="s">
        <v>280</v>
      </c>
      <c r="B272" s="6" t="s">
        <v>289</v>
      </c>
      <c r="C272" s="6" t="str">
        <f>"21005013018"</f>
        <v>21005013018</v>
      </c>
      <c r="D272" s="6"/>
    </row>
    <row r="273" customHeight="1" spans="1:4">
      <c r="A273" s="6" t="s">
        <v>280</v>
      </c>
      <c r="B273" s="6" t="s">
        <v>290</v>
      </c>
      <c r="C273" s="6" t="str">
        <f>"21005020725"</f>
        <v>21005020725</v>
      </c>
      <c r="D273" s="6"/>
    </row>
    <row r="274" customHeight="1" spans="1:4">
      <c r="A274" s="6" t="s">
        <v>280</v>
      </c>
      <c r="B274" s="6" t="s">
        <v>291</v>
      </c>
      <c r="C274" s="6" t="str">
        <f>"21005030901"</f>
        <v>21005030901</v>
      </c>
      <c r="D274" s="6"/>
    </row>
    <row r="275" customHeight="1" spans="1:4">
      <c r="A275" s="6" t="s">
        <v>280</v>
      </c>
      <c r="B275" s="6" t="s">
        <v>292</v>
      </c>
      <c r="C275" s="6" t="str">
        <f>"21005015326"</f>
        <v>21005015326</v>
      </c>
      <c r="D275" s="6"/>
    </row>
    <row r="276" customHeight="1" spans="1:4">
      <c r="A276" s="6" t="s">
        <v>293</v>
      </c>
      <c r="B276" s="6" t="s">
        <v>294</v>
      </c>
      <c r="C276" s="6" t="str">
        <f>"21005013309"</f>
        <v>21005013309</v>
      </c>
      <c r="D276" s="6"/>
    </row>
    <row r="277" customHeight="1" spans="1:4">
      <c r="A277" s="6" t="s">
        <v>293</v>
      </c>
      <c r="B277" s="6" t="s">
        <v>295</v>
      </c>
      <c r="C277" s="6" t="str">
        <f>"21005041315"</f>
        <v>21005041315</v>
      </c>
      <c r="D277" s="6"/>
    </row>
    <row r="278" customHeight="1" spans="1:4">
      <c r="A278" s="6" t="s">
        <v>293</v>
      </c>
      <c r="B278" s="6" t="s">
        <v>296</v>
      </c>
      <c r="C278" s="6" t="str">
        <f>"21005024202"</f>
        <v>21005024202</v>
      </c>
      <c r="D278" s="6"/>
    </row>
    <row r="279" customHeight="1" spans="1:4">
      <c r="A279" s="6" t="s">
        <v>293</v>
      </c>
      <c r="B279" s="6" t="s">
        <v>297</v>
      </c>
      <c r="C279" s="6" t="str">
        <f>"21005012819"</f>
        <v>21005012819</v>
      </c>
      <c r="D279" s="6"/>
    </row>
    <row r="280" customHeight="1" spans="1:4">
      <c r="A280" s="6" t="s">
        <v>293</v>
      </c>
      <c r="B280" s="6" t="s">
        <v>298</v>
      </c>
      <c r="C280" s="6" t="str">
        <f>"21005023207"</f>
        <v>21005023207</v>
      </c>
      <c r="D280" s="6"/>
    </row>
    <row r="281" customHeight="1" spans="1:4">
      <c r="A281" s="6" t="s">
        <v>293</v>
      </c>
      <c r="B281" s="6" t="s">
        <v>299</v>
      </c>
      <c r="C281" s="6" t="str">
        <f>"21005013304"</f>
        <v>21005013304</v>
      </c>
      <c r="D281" s="6"/>
    </row>
    <row r="282" customHeight="1" spans="1:4">
      <c r="A282" s="6" t="s">
        <v>300</v>
      </c>
      <c r="B282" s="6" t="s">
        <v>301</v>
      </c>
      <c r="C282" s="6" t="str">
        <f>"21005053120"</f>
        <v>21005053120</v>
      </c>
      <c r="D282" s="6"/>
    </row>
    <row r="283" customHeight="1" spans="1:4">
      <c r="A283" s="6" t="s">
        <v>300</v>
      </c>
      <c r="B283" s="6" t="s">
        <v>302</v>
      </c>
      <c r="C283" s="6" t="str">
        <f>"21005034601"</f>
        <v>21005034601</v>
      </c>
      <c r="D283" s="6"/>
    </row>
    <row r="284" customHeight="1" spans="1:4">
      <c r="A284" s="6" t="s">
        <v>300</v>
      </c>
      <c r="B284" s="6" t="s">
        <v>303</v>
      </c>
      <c r="C284" s="6" t="str">
        <f>"21005053501"</f>
        <v>21005053501</v>
      </c>
      <c r="D284" s="6"/>
    </row>
    <row r="285" customHeight="1" spans="1:4">
      <c r="A285" s="6" t="s">
        <v>304</v>
      </c>
      <c r="B285" s="6" t="s">
        <v>305</v>
      </c>
      <c r="C285" s="6" t="str">
        <f>"21005033103"</f>
        <v>21005033103</v>
      </c>
      <c r="D285" s="6"/>
    </row>
    <row r="286" customHeight="1" spans="1:4">
      <c r="A286" s="6" t="s">
        <v>304</v>
      </c>
      <c r="B286" s="6" t="s">
        <v>306</v>
      </c>
      <c r="C286" s="6" t="str">
        <f>"21005011820"</f>
        <v>21005011820</v>
      </c>
      <c r="D286" s="6"/>
    </row>
    <row r="287" customHeight="1" spans="1:4">
      <c r="A287" s="6" t="s">
        <v>304</v>
      </c>
      <c r="B287" s="6" t="s">
        <v>307</v>
      </c>
      <c r="C287" s="6" t="str">
        <f>"21005010512"</f>
        <v>21005010512</v>
      </c>
      <c r="D287" s="6"/>
    </row>
    <row r="288" customHeight="1" spans="1:4">
      <c r="A288" s="7" t="s">
        <v>308</v>
      </c>
      <c r="B288" s="8" t="s">
        <v>309</v>
      </c>
      <c r="C288" s="8" t="str">
        <f>"21005070105"</f>
        <v>21005070105</v>
      </c>
      <c r="D288" s="6"/>
    </row>
    <row r="289" customHeight="1" spans="1:4">
      <c r="A289" s="7" t="s">
        <v>308</v>
      </c>
      <c r="B289" s="8" t="s">
        <v>310</v>
      </c>
      <c r="C289" s="8" t="str">
        <f>"21005071402"</f>
        <v>21005071402</v>
      </c>
      <c r="D289" s="6"/>
    </row>
    <row r="290" customHeight="1" spans="1:4">
      <c r="A290" s="7" t="s">
        <v>308</v>
      </c>
      <c r="B290" s="8" t="s">
        <v>311</v>
      </c>
      <c r="C290" s="8" t="str">
        <f>"21005071118"</f>
        <v>21005071118</v>
      </c>
      <c r="D290" s="6"/>
    </row>
    <row r="291" customHeight="1" spans="1:4">
      <c r="A291" s="7" t="s">
        <v>308</v>
      </c>
      <c r="B291" s="8" t="s">
        <v>312</v>
      </c>
      <c r="C291" s="8" t="str">
        <f>"21005070814"</f>
        <v>21005070814</v>
      </c>
      <c r="D291" s="6"/>
    </row>
    <row r="292" customHeight="1" spans="1:4">
      <c r="A292" s="7" t="s">
        <v>308</v>
      </c>
      <c r="B292" s="8" t="s">
        <v>313</v>
      </c>
      <c r="C292" s="8" t="str">
        <f>"21005071701"</f>
        <v>21005071701</v>
      </c>
      <c r="D292" s="6"/>
    </row>
    <row r="293" customHeight="1" spans="1:4">
      <c r="A293" s="7" t="s">
        <v>308</v>
      </c>
      <c r="B293" s="8" t="s">
        <v>314</v>
      </c>
      <c r="C293" s="8" t="str">
        <f>"21005070330"</f>
        <v>21005070330</v>
      </c>
      <c r="D293" s="6"/>
    </row>
    <row r="294" customHeight="1" spans="1:4">
      <c r="A294" s="7" t="s">
        <v>308</v>
      </c>
      <c r="B294" s="8" t="s">
        <v>315</v>
      </c>
      <c r="C294" s="8" t="str">
        <f>"21005070406"</f>
        <v>21005070406</v>
      </c>
      <c r="D294" s="6"/>
    </row>
    <row r="295" customHeight="1" spans="1:4">
      <c r="A295" s="7" t="s">
        <v>308</v>
      </c>
      <c r="B295" s="8" t="s">
        <v>316</v>
      </c>
      <c r="C295" s="8" t="str">
        <f>"21005071523"</f>
        <v>21005071523</v>
      </c>
      <c r="D295" s="6"/>
    </row>
    <row r="296" customHeight="1" spans="1:4">
      <c r="A296" s="7" t="s">
        <v>308</v>
      </c>
      <c r="B296" s="8" t="s">
        <v>317</v>
      </c>
      <c r="C296" s="8" t="str">
        <f>"21005071105"</f>
        <v>21005071105</v>
      </c>
      <c r="D296" s="6"/>
    </row>
    <row r="297" customHeight="1" spans="1:4">
      <c r="A297" s="7" t="s">
        <v>308</v>
      </c>
      <c r="B297" s="8" t="s">
        <v>318</v>
      </c>
      <c r="C297" s="8" t="str">
        <f>"21005071909"</f>
        <v>21005071909</v>
      </c>
      <c r="D297" s="6"/>
    </row>
    <row r="298" customHeight="1" spans="1:4">
      <c r="A298" s="7" t="s">
        <v>308</v>
      </c>
      <c r="B298" s="8" t="s">
        <v>190</v>
      </c>
      <c r="C298" s="8" t="str">
        <f>"21005071126"</f>
        <v>21005071126</v>
      </c>
      <c r="D298" s="6"/>
    </row>
    <row r="299" customHeight="1" spans="1:4">
      <c r="A299" s="7" t="s">
        <v>308</v>
      </c>
      <c r="B299" s="8" t="s">
        <v>319</v>
      </c>
      <c r="C299" s="8" t="str">
        <f>"21005071101"</f>
        <v>21005071101</v>
      </c>
      <c r="D299" s="6"/>
    </row>
    <row r="300" customHeight="1" spans="1:4">
      <c r="A300" s="7" t="s">
        <v>308</v>
      </c>
      <c r="B300" s="8" t="s">
        <v>320</v>
      </c>
      <c r="C300" s="8" t="str">
        <f>"21005071902"</f>
        <v>21005071902</v>
      </c>
      <c r="D300" s="6"/>
    </row>
    <row r="301" customHeight="1" spans="1:4">
      <c r="A301" s="7" t="s">
        <v>308</v>
      </c>
      <c r="B301" s="8" t="s">
        <v>321</v>
      </c>
      <c r="C301" s="8" t="str">
        <f>"21005071726"</f>
        <v>21005071726</v>
      </c>
      <c r="D301" s="6"/>
    </row>
    <row r="302" customHeight="1" spans="1:4">
      <c r="A302" s="7" t="s">
        <v>308</v>
      </c>
      <c r="B302" s="8" t="s">
        <v>322</v>
      </c>
      <c r="C302" s="8" t="str">
        <f>"21005070611"</f>
        <v>21005070611</v>
      </c>
      <c r="D302" s="6"/>
    </row>
    <row r="303" customHeight="1" spans="1:4">
      <c r="A303" s="7" t="s">
        <v>308</v>
      </c>
      <c r="B303" s="8" t="s">
        <v>323</v>
      </c>
      <c r="C303" s="8" t="str">
        <f>"21005071802"</f>
        <v>21005071802</v>
      </c>
      <c r="D303" s="6"/>
    </row>
    <row r="304" customHeight="1" spans="1:4">
      <c r="A304" s="6" t="s">
        <v>324</v>
      </c>
      <c r="B304" s="6" t="s">
        <v>325</v>
      </c>
      <c r="C304" s="6" t="str">
        <f>"21005052724"</f>
        <v>21005052724</v>
      </c>
      <c r="D304" s="6"/>
    </row>
    <row r="305" customHeight="1" spans="1:4">
      <c r="A305" s="6" t="s">
        <v>324</v>
      </c>
      <c r="B305" s="6" t="s">
        <v>326</v>
      </c>
      <c r="C305" s="6" t="str">
        <f>"21005012226"</f>
        <v>21005012226</v>
      </c>
      <c r="D305" s="6"/>
    </row>
    <row r="306" customHeight="1" spans="1:4">
      <c r="A306" s="6" t="s">
        <v>324</v>
      </c>
      <c r="B306" s="6" t="s">
        <v>327</v>
      </c>
      <c r="C306" s="6" t="str">
        <f>"21005022629"</f>
        <v>21005022629</v>
      </c>
      <c r="D306" s="6"/>
    </row>
    <row r="307" customHeight="1" spans="1:4">
      <c r="A307" s="6" t="s">
        <v>324</v>
      </c>
      <c r="B307" s="6" t="s">
        <v>328</v>
      </c>
      <c r="C307" s="6" t="str">
        <f>"21005034307"</f>
        <v>21005034307</v>
      </c>
      <c r="D307" s="6"/>
    </row>
    <row r="308" customHeight="1" spans="1:4">
      <c r="A308" s="6" t="s">
        <v>324</v>
      </c>
      <c r="B308" s="6" t="s">
        <v>329</v>
      </c>
      <c r="C308" s="6" t="str">
        <f>"21005033419"</f>
        <v>21005033419</v>
      </c>
      <c r="D308" s="6"/>
    </row>
    <row r="309" customHeight="1" spans="1:4">
      <c r="A309" s="6" t="s">
        <v>324</v>
      </c>
      <c r="B309" s="6" t="s">
        <v>330</v>
      </c>
      <c r="C309" s="6" t="str">
        <f>"21005040809"</f>
        <v>21005040809</v>
      </c>
      <c r="D309" s="6"/>
    </row>
    <row r="310" customHeight="1" spans="1:4">
      <c r="A310" s="6" t="s">
        <v>324</v>
      </c>
      <c r="B310" s="6" t="s">
        <v>331</v>
      </c>
      <c r="C310" s="6" t="str">
        <f>"21005010819"</f>
        <v>21005010819</v>
      </c>
      <c r="D310" s="6"/>
    </row>
    <row r="311" customHeight="1" spans="1:4">
      <c r="A311" s="6" t="s">
        <v>324</v>
      </c>
      <c r="B311" s="6" t="s">
        <v>127</v>
      </c>
      <c r="C311" s="6" t="str">
        <f>"21005012414"</f>
        <v>21005012414</v>
      </c>
      <c r="D311" s="6"/>
    </row>
    <row r="312" customHeight="1" spans="1:4">
      <c r="A312" s="6" t="s">
        <v>324</v>
      </c>
      <c r="B312" s="6" t="s">
        <v>332</v>
      </c>
      <c r="C312" s="6" t="str">
        <f>"21005021514"</f>
        <v>21005021514</v>
      </c>
      <c r="D312" s="6"/>
    </row>
    <row r="313" customHeight="1" spans="1:4">
      <c r="A313" s="6" t="s">
        <v>324</v>
      </c>
      <c r="B313" s="6" t="s">
        <v>333</v>
      </c>
      <c r="C313" s="6" t="str">
        <f>"21005033211"</f>
        <v>21005033211</v>
      </c>
      <c r="D313" s="6"/>
    </row>
    <row r="314" customHeight="1" spans="1:4">
      <c r="A314" s="6" t="s">
        <v>324</v>
      </c>
      <c r="B314" s="6" t="s">
        <v>334</v>
      </c>
      <c r="C314" s="6" t="str">
        <f>"21005042212"</f>
        <v>21005042212</v>
      </c>
      <c r="D314" s="6"/>
    </row>
    <row r="315" customHeight="1" spans="1:4">
      <c r="A315" s="6" t="s">
        <v>324</v>
      </c>
      <c r="B315" s="6" t="s">
        <v>335</v>
      </c>
      <c r="C315" s="6" t="str">
        <f>"21005025406"</f>
        <v>21005025406</v>
      </c>
      <c r="D315" s="6"/>
    </row>
    <row r="316" customHeight="1" spans="1:4">
      <c r="A316" s="6" t="s">
        <v>324</v>
      </c>
      <c r="B316" s="6" t="s">
        <v>336</v>
      </c>
      <c r="C316" s="6" t="str">
        <f>"21005013124"</f>
        <v>21005013124</v>
      </c>
      <c r="D316" s="6"/>
    </row>
    <row r="317" customHeight="1" spans="1:4">
      <c r="A317" s="6" t="s">
        <v>324</v>
      </c>
      <c r="B317" s="6" t="s">
        <v>337</v>
      </c>
      <c r="C317" s="6" t="str">
        <f>"21005050530"</f>
        <v>21005050530</v>
      </c>
      <c r="D317" s="6"/>
    </row>
    <row r="318" customHeight="1" spans="1:4">
      <c r="A318" s="6" t="s">
        <v>324</v>
      </c>
      <c r="B318" s="6" t="s">
        <v>338</v>
      </c>
      <c r="C318" s="6" t="str">
        <f>"21005053621"</f>
        <v>21005053621</v>
      </c>
      <c r="D318" s="6"/>
    </row>
    <row r="319" customHeight="1" spans="1:4">
      <c r="A319" s="6" t="s">
        <v>339</v>
      </c>
      <c r="B319" s="6" t="s">
        <v>340</v>
      </c>
      <c r="C319" s="6" t="str">
        <f>"21005023129"</f>
        <v>21005023129</v>
      </c>
      <c r="D319" s="6"/>
    </row>
    <row r="320" customHeight="1" spans="1:4">
      <c r="A320" s="6" t="s">
        <v>339</v>
      </c>
      <c r="B320" s="6" t="s">
        <v>341</v>
      </c>
      <c r="C320" s="6" t="str">
        <f>"21005022710"</f>
        <v>21005022710</v>
      </c>
      <c r="D320" s="6"/>
    </row>
    <row r="321" customHeight="1" spans="1:4">
      <c r="A321" s="6" t="s">
        <v>339</v>
      </c>
      <c r="B321" s="6" t="s">
        <v>342</v>
      </c>
      <c r="C321" s="6" t="str">
        <f>"21005022322"</f>
        <v>21005022322</v>
      </c>
      <c r="D321" s="6"/>
    </row>
    <row r="322" customHeight="1" spans="1:4">
      <c r="A322" s="6" t="s">
        <v>339</v>
      </c>
      <c r="B322" s="6" t="s">
        <v>343</v>
      </c>
      <c r="C322" s="6" t="str">
        <f>"21005020103"</f>
        <v>21005020103</v>
      </c>
      <c r="D322" s="6"/>
    </row>
    <row r="323" customHeight="1" spans="1:4">
      <c r="A323" s="6" t="s">
        <v>339</v>
      </c>
      <c r="B323" s="6" t="s">
        <v>344</v>
      </c>
      <c r="C323" s="6" t="str">
        <f>"21005021729"</f>
        <v>21005021729</v>
      </c>
      <c r="D323" s="6"/>
    </row>
    <row r="324" customHeight="1" spans="1:4">
      <c r="A324" s="6" t="s">
        <v>339</v>
      </c>
      <c r="B324" s="6" t="s">
        <v>345</v>
      </c>
      <c r="C324" s="6" t="str">
        <f>"21005043012"</f>
        <v>21005043012</v>
      </c>
      <c r="D324" s="6"/>
    </row>
    <row r="325" customHeight="1" spans="1:4">
      <c r="A325" s="6" t="s">
        <v>339</v>
      </c>
      <c r="B325" s="6" t="s">
        <v>346</v>
      </c>
      <c r="C325" s="6" t="str">
        <f>"21005022007"</f>
        <v>21005022007</v>
      </c>
      <c r="D325" s="6"/>
    </row>
    <row r="326" customHeight="1" spans="1:4">
      <c r="A326" s="6" t="s">
        <v>339</v>
      </c>
      <c r="B326" s="6" t="s">
        <v>347</v>
      </c>
      <c r="C326" s="6" t="str">
        <f>"21005024906"</f>
        <v>21005024906</v>
      </c>
      <c r="D326" s="6"/>
    </row>
    <row r="327" customHeight="1" spans="1:4">
      <c r="A327" s="6" t="s">
        <v>339</v>
      </c>
      <c r="B327" s="6" t="s">
        <v>348</v>
      </c>
      <c r="C327" s="6" t="str">
        <f>"21005034826"</f>
        <v>21005034826</v>
      </c>
      <c r="D327" s="6"/>
    </row>
    <row r="328" customHeight="1" spans="1:4">
      <c r="A328" s="6" t="s">
        <v>339</v>
      </c>
      <c r="B328" s="6" t="s">
        <v>349</v>
      </c>
      <c r="C328" s="6" t="str">
        <f>"21005023730"</f>
        <v>21005023730</v>
      </c>
      <c r="D328" s="6"/>
    </row>
    <row r="329" customHeight="1" spans="1:4">
      <c r="A329" s="6" t="s">
        <v>339</v>
      </c>
      <c r="B329" s="6" t="s">
        <v>350</v>
      </c>
      <c r="C329" s="6" t="str">
        <f>"21005033118"</f>
        <v>21005033118</v>
      </c>
      <c r="D329" s="6"/>
    </row>
    <row r="330" customHeight="1" spans="1:4">
      <c r="A330" s="6" t="s">
        <v>339</v>
      </c>
      <c r="B330" s="6" t="s">
        <v>351</v>
      </c>
      <c r="C330" s="6" t="str">
        <f>"21005023929"</f>
        <v>21005023929</v>
      </c>
      <c r="D330" s="6"/>
    </row>
    <row r="331" customHeight="1" spans="1:4">
      <c r="A331" s="6" t="s">
        <v>339</v>
      </c>
      <c r="B331" s="6" t="s">
        <v>352</v>
      </c>
      <c r="C331" s="6" t="str">
        <f>"21005040330"</f>
        <v>21005040330</v>
      </c>
      <c r="D331" s="6"/>
    </row>
    <row r="332" customHeight="1" spans="1:4">
      <c r="A332" s="6" t="s">
        <v>339</v>
      </c>
      <c r="B332" s="6" t="s">
        <v>353</v>
      </c>
      <c r="C332" s="6" t="str">
        <f>"21005030524"</f>
        <v>21005030524</v>
      </c>
      <c r="D332" s="6"/>
    </row>
    <row r="333" customHeight="1" spans="1:4">
      <c r="A333" s="6" t="s">
        <v>339</v>
      </c>
      <c r="B333" s="6" t="s">
        <v>354</v>
      </c>
      <c r="C333" s="6" t="str">
        <f>"21005043423"</f>
        <v>21005043423</v>
      </c>
      <c r="D333" s="6"/>
    </row>
    <row r="334" customHeight="1" spans="1:4">
      <c r="A334" s="6" t="s">
        <v>355</v>
      </c>
      <c r="B334" s="6" t="s">
        <v>356</v>
      </c>
      <c r="C334" s="6" t="str">
        <f>"21005043321"</f>
        <v>21005043321</v>
      </c>
      <c r="D334" s="6"/>
    </row>
    <row r="335" customHeight="1" spans="1:4">
      <c r="A335" s="6" t="s">
        <v>355</v>
      </c>
      <c r="B335" s="6" t="s">
        <v>357</v>
      </c>
      <c r="C335" s="6" t="str">
        <f>"21005040519"</f>
        <v>21005040519</v>
      </c>
      <c r="D335" s="6"/>
    </row>
    <row r="336" customHeight="1" spans="1:4">
      <c r="A336" s="6" t="s">
        <v>355</v>
      </c>
      <c r="B336" s="6" t="s">
        <v>358</v>
      </c>
      <c r="C336" s="6" t="str">
        <f>"21005051526"</f>
        <v>21005051526</v>
      </c>
      <c r="D336" s="6"/>
    </row>
    <row r="337" customHeight="1" spans="1:4">
      <c r="A337" s="6" t="s">
        <v>355</v>
      </c>
      <c r="B337" s="6" t="s">
        <v>359</v>
      </c>
      <c r="C337" s="6" t="str">
        <f>"21005035201"</f>
        <v>21005035201</v>
      </c>
      <c r="D337" s="6"/>
    </row>
    <row r="338" customHeight="1" spans="1:4">
      <c r="A338" s="6" t="s">
        <v>355</v>
      </c>
      <c r="B338" s="6" t="s">
        <v>360</v>
      </c>
      <c r="C338" s="6" t="str">
        <f>"21005060104"</f>
        <v>21005060104</v>
      </c>
      <c r="D338" s="6"/>
    </row>
    <row r="339" customHeight="1" spans="1:4">
      <c r="A339" s="6" t="s">
        <v>355</v>
      </c>
      <c r="B339" s="6" t="s">
        <v>361</v>
      </c>
      <c r="C339" s="6" t="str">
        <f>"21005060417"</f>
        <v>21005060417</v>
      </c>
      <c r="D339" s="6"/>
    </row>
    <row r="340" customHeight="1" spans="1:4">
      <c r="A340" s="6" t="s">
        <v>362</v>
      </c>
      <c r="B340" s="6" t="s">
        <v>363</v>
      </c>
      <c r="C340" s="6" t="str">
        <f>"21005030827"</f>
        <v>21005030827</v>
      </c>
      <c r="D340" s="6"/>
    </row>
    <row r="341" customHeight="1" spans="1:4">
      <c r="A341" s="6" t="s">
        <v>362</v>
      </c>
      <c r="B341" s="6" t="s">
        <v>364</v>
      </c>
      <c r="C341" s="6" t="str">
        <f>"21005041012"</f>
        <v>21005041012</v>
      </c>
      <c r="D341" s="6"/>
    </row>
    <row r="342" customHeight="1" spans="1:4">
      <c r="A342" s="6" t="s">
        <v>365</v>
      </c>
      <c r="B342" s="6" t="s">
        <v>366</v>
      </c>
      <c r="C342" s="6" t="str">
        <f>"21005051228"</f>
        <v>21005051228</v>
      </c>
      <c r="D342" s="6"/>
    </row>
    <row r="343" customHeight="1" spans="1:4">
      <c r="A343" s="6" t="s">
        <v>365</v>
      </c>
      <c r="B343" s="6" t="s">
        <v>367</v>
      </c>
      <c r="C343" s="6" t="str">
        <f>"21005052602"</f>
        <v>21005052602</v>
      </c>
      <c r="D343" s="6"/>
    </row>
    <row r="344" customHeight="1" spans="1:4">
      <c r="A344" s="6" t="s">
        <v>365</v>
      </c>
      <c r="B344" s="6" t="s">
        <v>368</v>
      </c>
      <c r="C344" s="6" t="str">
        <f>"21005023311"</f>
        <v>21005023311</v>
      </c>
      <c r="D344" s="6"/>
    </row>
    <row r="345" customHeight="1" spans="1:4">
      <c r="A345" s="6" t="s">
        <v>365</v>
      </c>
      <c r="B345" s="6" t="s">
        <v>369</v>
      </c>
      <c r="C345" s="6" t="str">
        <f>"21005052929"</f>
        <v>21005052929</v>
      </c>
      <c r="D345" s="6"/>
    </row>
    <row r="346" customHeight="1" spans="1:4">
      <c r="A346" s="6" t="s">
        <v>365</v>
      </c>
      <c r="B346" s="6" t="s">
        <v>370</v>
      </c>
      <c r="C346" s="6" t="str">
        <f>"21005013930"</f>
        <v>21005013930</v>
      </c>
      <c r="D346" s="6"/>
    </row>
    <row r="347" customHeight="1" spans="1:4">
      <c r="A347" s="6" t="s">
        <v>365</v>
      </c>
      <c r="B347" s="6" t="s">
        <v>371</v>
      </c>
      <c r="C347" s="6" t="str">
        <f>"21005024627"</f>
        <v>21005024627</v>
      </c>
      <c r="D347" s="6"/>
    </row>
    <row r="348" customHeight="1" spans="1:4">
      <c r="A348" s="6" t="s">
        <v>372</v>
      </c>
      <c r="B348" s="6" t="s">
        <v>373</v>
      </c>
      <c r="C348" s="6" t="str">
        <f>"21005043819"</f>
        <v>21005043819</v>
      </c>
      <c r="D348" s="6"/>
    </row>
    <row r="349" customHeight="1" spans="1:4">
      <c r="A349" s="6" t="s">
        <v>372</v>
      </c>
      <c r="B349" s="6" t="s">
        <v>374</v>
      </c>
      <c r="C349" s="6" t="str">
        <f>"21005060211"</f>
        <v>21005060211</v>
      </c>
      <c r="D349" s="6"/>
    </row>
    <row r="350" customHeight="1" spans="1:4">
      <c r="A350" s="6" t="s">
        <v>372</v>
      </c>
      <c r="B350" s="6" t="s">
        <v>275</v>
      </c>
      <c r="C350" s="6" t="str">
        <f>"21005041311"</f>
        <v>21005041311</v>
      </c>
      <c r="D350" s="6"/>
    </row>
    <row r="351" customHeight="1" spans="1:4">
      <c r="A351" s="6" t="s">
        <v>372</v>
      </c>
      <c r="B351" s="6" t="s">
        <v>375</v>
      </c>
      <c r="C351" s="6" t="str">
        <f>"21005022528"</f>
        <v>21005022528</v>
      </c>
      <c r="D351" s="6"/>
    </row>
    <row r="352" customHeight="1" spans="1:4">
      <c r="A352" s="6" t="s">
        <v>372</v>
      </c>
      <c r="B352" s="6" t="s">
        <v>376</v>
      </c>
      <c r="C352" s="6" t="str">
        <f>"21005041804"</f>
        <v>21005041804</v>
      </c>
      <c r="D352" s="6"/>
    </row>
    <row r="353" customHeight="1" spans="1:4">
      <c r="A353" s="6" t="s">
        <v>372</v>
      </c>
      <c r="B353" s="6" t="s">
        <v>377</v>
      </c>
      <c r="C353" s="6" t="str">
        <f>"21005032625"</f>
        <v>21005032625</v>
      </c>
      <c r="D353" s="6"/>
    </row>
    <row r="354" customHeight="1" spans="1:4">
      <c r="A354" s="6" t="s">
        <v>378</v>
      </c>
      <c r="B354" s="6" t="s">
        <v>379</v>
      </c>
      <c r="C354" s="6" t="str">
        <f>"21005040216"</f>
        <v>21005040216</v>
      </c>
      <c r="D354" s="6"/>
    </row>
    <row r="355" customHeight="1" spans="1:4">
      <c r="A355" s="6" t="s">
        <v>378</v>
      </c>
      <c r="B355" s="6" t="s">
        <v>380</v>
      </c>
      <c r="C355" s="6" t="str">
        <f>"21005013508"</f>
        <v>21005013508</v>
      </c>
      <c r="D355" s="6"/>
    </row>
    <row r="356" customHeight="1" spans="1:4">
      <c r="A356" s="6" t="s">
        <v>378</v>
      </c>
      <c r="B356" s="6" t="s">
        <v>381</v>
      </c>
      <c r="C356" s="6" t="str">
        <f>"21005061111"</f>
        <v>21005061111</v>
      </c>
      <c r="D356" s="6"/>
    </row>
    <row r="357" customHeight="1" spans="1:4">
      <c r="A357" s="6" t="s">
        <v>382</v>
      </c>
      <c r="B357" s="6" t="s">
        <v>383</v>
      </c>
      <c r="C357" s="6" t="str">
        <f>"21005031628"</f>
        <v>21005031628</v>
      </c>
      <c r="D357" s="6"/>
    </row>
    <row r="358" customHeight="1" spans="1:4">
      <c r="A358" s="6" t="s">
        <v>382</v>
      </c>
      <c r="B358" s="6" t="s">
        <v>384</v>
      </c>
      <c r="C358" s="6" t="str">
        <f>"21005050603"</f>
        <v>21005050603</v>
      </c>
      <c r="D358" s="6"/>
    </row>
    <row r="359" customHeight="1" spans="1:4">
      <c r="A359" s="6" t="s">
        <v>382</v>
      </c>
      <c r="B359" s="6" t="s">
        <v>385</v>
      </c>
      <c r="C359" s="6" t="str">
        <f>"21005031019"</f>
        <v>21005031019</v>
      </c>
      <c r="D359" s="6"/>
    </row>
    <row r="360" customHeight="1" spans="1:4">
      <c r="A360" s="6" t="s">
        <v>382</v>
      </c>
      <c r="B360" s="6" t="s">
        <v>386</v>
      </c>
      <c r="C360" s="6" t="str">
        <f>"21005052728"</f>
        <v>21005052728</v>
      </c>
      <c r="D360" s="6"/>
    </row>
    <row r="361" customHeight="1" spans="1:4">
      <c r="A361" s="6" t="s">
        <v>382</v>
      </c>
      <c r="B361" s="6" t="s">
        <v>387</v>
      </c>
      <c r="C361" s="6" t="str">
        <f>"21005024124"</f>
        <v>21005024124</v>
      </c>
      <c r="D361" s="6"/>
    </row>
    <row r="362" customHeight="1" spans="1:4">
      <c r="A362" s="6" t="s">
        <v>382</v>
      </c>
      <c r="B362" s="6" t="s">
        <v>388</v>
      </c>
      <c r="C362" s="6" t="str">
        <f>"21005041308"</f>
        <v>21005041308</v>
      </c>
      <c r="D362" s="6"/>
    </row>
    <row r="363" customHeight="1" spans="1:4">
      <c r="A363" s="6" t="s">
        <v>389</v>
      </c>
      <c r="B363" s="6" t="s">
        <v>390</v>
      </c>
      <c r="C363" s="6" t="str">
        <f>"21005041220"</f>
        <v>21005041220</v>
      </c>
      <c r="D363" s="6"/>
    </row>
    <row r="364" customHeight="1" spans="1:4">
      <c r="A364" s="6" t="s">
        <v>389</v>
      </c>
      <c r="B364" s="6" t="s">
        <v>391</v>
      </c>
      <c r="C364" s="6" t="str">
        <f>"21005010408"</f>
        <v>21005010408</v>
      </c>
      <c r="D364" s="6"/>
    </row>
    <row r="365" customHeight="1" spans="1:4">
      <c r="A365" s="6" t="s">
        <v>389</v>
      </c>
      <c r="B365" s="6" t="s">
        <v>392</v>
      </c>
      <c r="C365" s="6" t="str">
        <f>"21005033326"</f>
        <v>21005033326</v>
      </c>
      <c r="D365" s="6"/>
    </row>
    <row r="366" customHeight="1" spans="1:4">
      <c r="A366" s="6" t="s">
        <v>389</v>
      </c>
      <c r="B366" s="6" t="s">
        <v>393</v>
      </c>
      <c r="C366" s="6" t="str">
        <f>"21005020903"</f>
        <v>21005020903</v>
      </c>
      <c r="D366" s="6"/>
    </row>
    <row r="367" customHeight="1" spans="1:4">
      <c r="A367" s="6" t="s">
        <v>389</v>
      </c>
      <c r="B367" s="6" t="s">
        <v>121</v>
      </c>
      <c r="C367" s="6" t="str">
        <f>"21005051213"</f>
        <v>21005051213</v>
      </c>
      <c r="D367" s="6"/>
    </row>
    <row r="368" customHeight="1" spans="1:4">
      <c r="A368" s="6" t="s">
        <v>394</v>
      </c>
      <c r="B368" s="6" t="s">
        <v>395</v>
      </c>
      <c r="C368" s="6" t="str">
        <f>"21005051608"</f>
        <v>21005051608</v>
      </c>
      <c r="D368" s="6"/>
    </row>
    <row r="369" customHeight="1" spans="1:4">
      <c r="A369" s="6" t="s">
        <v>394</v>
      </c>
      <c r="B369" s="6" t="s">
        <v>396</v>
      </c>
      <c r="C369" s="6" t="str">
        <f>"21005015506"</f>
        <v>21005015506</v>
      </c>
      <c r="D369" s="6"/>
    </row>
    <row r="370" customHeight="1" spans="1:4">
      <c r="A370" s="6" t="s">
        <v>394</v>
      </c>
      <c r="B370" s="6" t="s">
        <v>397</v>
      </c>
      <c r="C370" s="6" t="str">
        <f>"21005011327"</f>
        <v>21005011327</v>
      </c>
      <c r="D370" s="6"/>
    </row>
    <row r="371" customHeight="1" spans="1:4">
      <c r="A371" s="6" t="s">
        <v>394</v>
      </c>
      <c r="B371" s="6" t="s">
        <v>398</v>
      </c>
      <c r="C371" s="6" t="str">
        <f>"21005041427"</f>
        <v>21005041427</v>
      </c>
      <c r="D371" s="6"/>
    </row>
    <row r="372" customHeight="1" spans="1:4">
      <c r="A372" s="6" t="s">
        <v>394</v>
      </c>
      <c r="B372" s="6" t="s">
        <v>399</v>
      </c>
      <c r="C372" s="6" t="str">
        <f>"21005011110"</f>
        <v>21005011110</v>
      </c>
      <c r="D372" s="6"/>
    </row>
    <row r="373" customHeight="1" spans="1:4">
      <c r="A373" s="6" t="s">
        <v>394</v>
      </c>
      <c r="B373" s="6" t="s">
        <v>400</v>
      </c>
      <c r="C373" s="6" t="str">
        <f>"21005025205"</f>
        <v>21005025205</v>
      </c>
      <c r="D373" s="6"/>
    </row>
    <row r="374" customHeight="1" spans="1:4">
      <c r="A374" s="6" t="s">
        <v>394</v>
      </c>
      <c r="B374" s="6" t="s">
        <v>401</v>
      </c>
      <c r="C374" s="6" t="str">
        <f>"21005051805"</f>
        <v>21005051805</v>
      </c>
      <c r="D374" s="6"/>
    </row>
    <row r="375" customHeight="1" spans="1:4">
      <c r="A375" s="6" t="s">
        <v>394</v>
      </c>
      <c r="B375" s="6" t="s">
        <v>402</v>
      </c>
      <c r="C375" s="6" t="str">
        <f>"21005013927"</f>
        <v>21005013927</v>
      </c>
      <c r="D375" s="6"/>
    </row>
    <row r="376" customHeight="1" spans="1:4">
      <c r="A376" s="6" t="s">
        <v>394</v>
      </c>
      <c r="B376" s="6" t="s">
        <v>403</v>
      </c>
      <c r="C376" s="6" t="str">
        <f>"21005012025"</f>
        <v>21005012025</v>
      </c>
      <c r="D376" s="6"/>
    </row>
    <row r="377" customHeight="1" spans="1:4">
      <c r="A377" s="6" t="s">
        <v>404</v>
      </c>
      <c r="B377" s="6" t="s">
        <v>405</v>
      </c>
      <c r="C377" s="6" t="str">
        <f>"21005030928"</f>
        <v>21005030928</v>
      </c>
      <c r="D377" s="6"/>
    </row>
    <row r="378" customHeight="1" spans="1:4">
      <c r="A378" s="6" t="s">
        <v>404</v>
      </c>
      <c r="B378" s="6" t="s">
        <v>406</v>
      </c>
      <c r="C378" s="6" t="str">
        <f>"21005040714"</f>
        <v>21005040714</v>
      </c>
      <c r="D378" s="6"/>
    </row>
    <row r="379" customHeight="1" spans="1:4">
      <c r="A379" s="6" t="s">
        <v>404</v>
      </c>
      <c r="B379" s="6" t="s">
        <v>407</v>
      </c>
      <c r="C379" s="6" t="str">
        <f>"21005061709"</f>
        <v>21005061709</v>
      </c>
      <c r="D379" s="6"/>
    </row>
    <row r="380" customHeight="1" spans="1:4">
      <c r="A380" s="6" t="s">
        <v>404</v>
      </c>
      <c r="B380" s="6" t="s">
        <v>408</v>
      </c>
      <c r="C380" s="6" t="str">
        <f>"21005061006"</f>
        <v>21005061006</v>
      </c>
      <c r="D380" s="6"/>
    </row>
    <row r="381" customHeight="1" spans="1:4">
      <c r="A381" s="6" t="s">
        <v>409</v>
      </c>
      <c r="B381" s="6" t="s">
        <v>410</v>
      </c>
      <c r="C381" s="6" t="str">
        <f>"21005042216"</f>
        <v>21005042216</v>
      </c>
      <c r="D381" s="6"/>
    </row>
    <row r="382" customHeight="1" spans="1:4">
      <c r="A382" s="6" t="s">
        <v>409</v>
      </c>
      <c r="B382" s="6" t="s">
        <v>411</v>
      </c>
      <c r="C382" s="6" t="str">
        <f>"21005060301"</f>
        <v>21005060301</v>
      </c>
      <c r="D382" s="6"/>
    </row>
    <row r="383" customHeight="1" spans="1:4">
      <c r="A383" s="6" t="s">
        <v>409</v>
      </c>
      <c r="B383" s="6" t="s">
        <v>412</v>
      </c>
      <c r="C383" s="6" t="str">
        <f>"21005024615"</f>
        <v>21005024615</v>
      </c>
      <c r="D383" s="6"/>
    </row>
    <row r="384" customHeight="1" spans="1:4">
      <c r="A384" s="6" t="s">
        <v>409</v>
      </c>
      <c r="B384" s="6" t="s">
        <v>413</v>
      </c>
      <c r="C384" s="6" t="str">
        <f>"21005060311"</f>
        <v>21005060311</v>
      </c>
      <c r="D384" s="6"/>
    </row>
    <row r="385" customHeight="1" spans="1:4">
      <c r="A385" s="6" t="s">
        <v>409</v>
      </c>
      <c r="B385" s="6" t="s">
        <v>414</v>
      </c>
      <c r="C385" s="6" t="str">
        <f>"21005062805"</f>
        <v>21005062805</v>
      </c>
      <c r="D385" s="6"/>
    </row>
    <row r="386" customHeight="1" spans="1:4">
      <c r="A386" s="6" t="s">
        <v>409</v>
      </c>
      <c r="B386" s="6" t="s">
        <v>415</v>
      </c>
      <c r="C386" s="6" t="str">
        <f>"21005033604"</f>
        <v>21005033604</v>
      </c>
      <c r="D386" s="6"/>
    </row>
    <row r="387" customHeight="1" spans="1:4">
      <c r="A387" s="6" t="s">
        <v>416</v>
      </c>
      <c r="B387" s="6" t="s">
        <v>417</v>
      </c>
      <c r="C387" s="6" t="str">
        <f>"21005022523"</f>
        <v>21005022523</v>
      </c>
      <c r="D387" s="6"/>
    </row>
    <row r="388" customHeight="1" spans="1:4">
      <c r="A388" s="6" t="s">
        <v>416</v>
      </c>
      <c r="B388" s="6" t="s">
        <v>418</v>
      </c>
      <c r="C388" s="6" t="str">
        <f>"21005043328"</f>
        <v>21005043328</v>
      </c>
      <c r="D388" s="6"/>
    </row>
    <row r="389" customHeight="1" spans="1:4">
      <c r="A389" s="6" t="s">
        <v>416</v>
      </c>
      <c r="B389" s="6" t="s">
        <v>419</v>
      </c>
      <c r="C389" s="6" t="str">
        <f>"21005052921"</f>
        <v>21005052921</v>
      </c>
      <c r="D389" s="6"/>
    </row>
    <row r="390" customHeight="1" spans="1:4">
      <c r="A390" s="9" t="s">
        <v>416</v>
      </c>
      <c r="B390" s="9" t="s">
        <v>420</v>
      </c>
      <c r="C390" s="9" t="str">
        <f>"21005052530"</f>
        <v>21005052530</v>
      </c>
      <c r="D390" s="6"/>
    </row>
    <row r="391" customHeight="1" spans="1:4">
      <c r="A391" s="9" t="s">
        <v>416</v>
      </c>
      <c r="B391" s="9" t="s">
        <v>421</v>
      </c>
      <c r="C391" s="9" t="str">
        <f>"21005042101"</f>
        <v>21005042101</v>
      </c>
      <c r="D391" s="6"/>
    </row>
    <row r="392" customHeight="1" spans="1:4">
      <c r="A392" s="6" t="s">
        <v>422</v>
      </c>
      <c r="B392" s="6" t="s">
        <v>423</v>
      </c>
      <c r="C392" s="6" t="str">
        <f>"21005061407"</f>
        <v>21005061407</v>
      </c>
      <c r="D392" s="6"/>
    </row>
    <row r="393" customHeight="1" spans="1:4">
      <c r="A393" s="6" t="s">
        <v>422</v>
      </c>
      <c r="B393" s="6" t="s">
        <v>424</v>
      </c>
      <c r="C393" s="6" t="str">
        <f>"21005030703"</f>
        <v>21005030703</v>
      </c>
      <c r="D393" s="6"/>
    </row>
    <row r="394" customHeight="1" spans="1:4">
      <c r="A394" s="6" t="s">
        <v>422</v>
      </c>
      <c r="B394" s="6" t="s">
        <v>425</v>
      </c>
      <c r="C394" s="6" t="str">
        <f>"21005032109"</f>
        <v>21005032109</v>
      </c>
      <c r="D394" s="6"/>
    </row>
    <row r="395" customHeight="1" spans="1:4">
      <c r="A395" s="6" t="s">
        <v>422</v>
      </c>
      <c r="B395" s="6" t="s">
        <v>426</v>
      </c>
      <c r="C395" s="6" t="str">
        <f>"21005010524"</f>
        <v>21005010524</v>
      </c>
      <c r="D395" s="6"/>
    </row>
    <row r="396" customHeight="1" spans="1:4">
      <c r="A396" s="6" t="s">
        <v>422</v>
      </c>
      <c r="B396" s="6" t="s">
        <v>427</v>
      </c>
      <c r="C396" s="6" t="str">
        <f>"21005040719"</f>
        <v>21005040719</v>
      </c>
      <c r="D396" s="6"/>
    </row>
    <row r="397" customHeight="1" spans="1:4">
      <c r="A397" s="6" t="s">
        <v>422</v>
      </c>
      <c r="B397" s="6" t="s">
        <v>428</v>
      </c>
      <c r="C397" s="6" t="str">
        <f>"21005050108"</f>
        <v>21005050108</v>
      </c>
      <c r="D397" s="6"/>
    </row>
    <row r="398" customHeight="1" spans="1:4">
      <c r="A398" s="6" t="s">
        <v>429</v>
      </c>
      <c r="B398" s="6" t="s">
        <v>430</v>
      </c>
      <c r="C398" s="6" t="str">
        <f>"21005060226"</f>
        <v>21005060226</v>
      </c>
      <c r="D398" s="6"/>
    </row>
    <row r="399" customHeight="1" spans="1:4">
      <c r="A399" s="6" t="s">
        <v>429</v>
      </c>
      <c r="B399" s="6" t="s">
        <v>431</v>
      </c>
      <c r="C399" s="6" t="str">
        <f>"21005060824"</f>
        <v>21005060824</v>
      </c>
      <c r="D399" s="6"/>
    </row>
    <row r="400" customHeight="1" spans="1:4">
      <c r="A400" s="6" t="s">
        <v>429</v>
      </c>
      <c r="B400" s="6" t="s">
        <v>432</v>
      </c>
      <c r="C400" s="6" t="str">
        <f>"21005043322"</f>
        <v>21005043322</v>
      </c>
      <c r="D400" s="6"/>
    </row>
    <row r="401" customHeight="1" spans="1:4">
      <c r="A401" s="6" t="s">
        <v>433</v>
      </c>
      <c r="B401" s="6" t="s">
        <v>434</v>
      </c>
      <c r="C401" s="6" t="str">
        <f>"21005041003"</f>
        <v>21005041003</v>
      </c>
      <c r="D401" s="6"/>
    </row>
    <row r="402" customHeight="1" spans="1:4">
      <c r="A402" s="6" t="s">
        <v>433</v>
      </c>
      <c r="B402" s="6" t="s">
        <v>435</v>
      </c>
      <c r="C402" s="6" t="str">
        <f>"21005033024"</f>
        <v>21005033024</v>
      </c>
      <c r="D402" s="6"/>
    </row>
    <row r="403" customHeight="1" spans="1:4">
      <c r="A403" s="6" t="s">
        <v>433</v>
      </c>
      <c r="B403" s="6" t="s">
        <v>436</v>
      </c>
      <c r="C403" s="6" t="str">
        <f>"21005051529"</f>
        <v>21005051529</v>
      </c>
      <c r="D403" s="6"/>
    </row>
    <row r="404" customHeight="1" spans="1:4">
      <c r="A404" s="6" t="s">
        <v>437</v>
      </c>
      <c r="B404" s="6" t="s">
        <v>438</v>
      </c>
      <c r="C404" s="6" t="str">
        <f>"21005012704"</f>
        <v>21005012704</v>
      </c>
      <c r="D404" s="6"/>
    </row>
    <row r="405" customHeight="1" spans="1:4">
      <c r="A405" s="6" t="s">
        <v>437</v>
      </c>
      <c r="B405" s="6" t="s">
        <v>439</v>
      </c>
      <c r="C405" s="6" t="str">
        <f>"21005021201"</f>
        <v>21005021201</v>
      </c>
      <c r="D405" s="6"/>
    </row>
    <row r="406" customHeight="1" spans="1:4">
      <c r="A406" s="6" t="s">
        <v>437</v>
      </c>
      <c r="B406" s="6" t="s">
        <v>440</v>
      </c>
      <c r="C406" s="6" t="str">
        <f>"21005031304"</f>
        <v>21005031304</v>
      </c>
      <c r="D406" s="6"/>
    </row>
    <row r="407" customHeight="1" spans="1:4">
      <c r="A407" s="6" t="s">
        <v>441</v>
      </c>
      <c r="B407" s="6" t="s">
        <v>442</v>
      </c>
      <c r="C407" s="6" t="str">
        <f>"21005032315"</f>
        <v>21005032315</v>
      </c>
      <c r="D407" s="6"/>
    </row>
    <row r="408" customHeight="1" spans="1:4">
      <c r="A408" s="6" t="s">
        <v>441</v>
      </c>
      <c r="B408" s="6" t="s">
        <v>443</v>
      </c>
      <c r="C408" s="6" t="str">
        <f>"21005043206"</f>
        <v>21005043206</v>
      </c>
      <c r="D408" s="6"/>
    </row>
    <row r="409" customHeight="1" spans="1:4">
      <c r="A409" s="6" t="s">
        <v>441</v>
      </c>
      <c r="B409" s="6" t="s">
        <v>444</v>
      </c>
      <c r="C409" s="6" t="str">
        <f>"21005011913"</f>
        <v>21005011913</v>
      </c>
      <c r="D409" s="6"/>
    </row>
    <row r="410" customHeight="1" spans="1:4">
      <c r="A410" s="6" t="s">
        <v>445</v>
      </c>
      <c r="B410" s="6" t="s">
        <v>446</v>
      </c>
      <c r="C410" s="6" t="str">
        <f>"21005060119"</f>
        <v>21005060119</v>
      </c>
      <c r="D410" s="6"/>
    </row>
    <row r="411" customHeight="1" spans="1:4">
      <c r="A411" s="6" t="s">
        <v>445</v>
      </c>
      <c r="B411" s="6" t="s">
        <v>447</v>
      </c>
      <c r="C411" s="6" t="str">
        <f>"21005043309"</f>
        <v>21005043309</v>
      </c>
      <c r="D411" s="6"/>
    </row>
    <row r="412" customHeight="1" spans="1:4">
      <c r="A412" s="6" t="s">
        <v>448</v>
      </c>
      <c r="B412" s="6" t="s">
        <v>449</v>
      </c>
      <c r="C412" s="6" t="str">
        <f>"21005041829"</f>
        <v>21005041829</v>
      </c>
      <c r="D412" s="6"/>
    </row>
    <row r="413" customHeight="1" spans="1:4">
      <c r="A413" s="6" t="s">
        <v>450</v>
      </c>
      <c r="B413" s="6" t="s">
        <v>451</v>
      </c>
      <c r="C413" s="6" t="str">
        <f>"21005051020"</f>
        <v>21005051020</v>
      </c>
      <c r="D413" s="6"/>
    </row>
    <row r="414" customHeight="1" spans="1:4">
      <c r="A414" s="6" t="s">
        <v>450</v>
      </c>
      <c r="B414" s="6" t="s">
        <v>452</v>
      </c>
      <c r="C414" s="6" t="str">
        <f>"21005060610"</f>
        <v>21005060610</v>
      </c>
      <c r="D414" s="6"/>
    </row>
    <row r="415" customHeight="1" spans="1:4">
      <c r="A415" s="6" t="s">
        <v>450</v>
      </c>
      <c r="B415" s="6" t="s">
        <v>453</v>
      </c>
      <c r="C415" s="6" t="str">
        <f>"21005060224"</f>
        <v>21005060224</v>
      </c>
      <c r="D415" s="6"/>
    </row>
    <row r="416" customHeight="1" spans="1:4">
      <c r="A416" s="6" t="s">
        <v>454</v>
      </c>
      <c r="B416" s="6" t="s">
        <v>455</v>
      </c>
      <c r="C416" s="6" t="str">
        <f>"21005033130"</f>
        <v>21005033130</v>
      </c>
      <c r="D416" s="6"/>
    </row>
    <row r="417" customHeight="1" spans="1:4">
      <c r="A417" s="6" t="s">
        <v>456</v>
      </c>
      <c r="B417" s="6" t="s">
        <v>457</v>
      </c>
      <c r="C417" s="6" t="str">
        <f>"21005023509"</f>
        <v>21005023509</v>
      </c>
      <c r="D417" s="6"/>
    </row>
    <row r="418" customHeight="1" spans="1:4">
      <c r="A418" s="6" t="s">
        <v>456</v>
      </c>
      <c r="B418" s="6" t="s">
        <v>458</v>
      </c>
      <c r="C418" s="6" t="str">
        <f>"21005031920"</f>
        <v>21005031920</v>
      </c>
      <c r="D418" s="6"/>
    </row>
    <row r="419" customHeight="1" spans="1:4">
      <c r="A419" s="6" t="s">
        <v>456</v>
      </c>
      <c r="B419" s="6" t="s">
        <v>459</v>
      </c>
      <c r="C419" s="6" t="str">
        <f>"21005051112"</f>
        <v>21005051112</v>
      </c>
      <c r="D419" s="6"/>
    </row>
    <row r="420" customHeight="1" spans="1:4">
      <c r="A420" s="6" t="s">
        <v>456</v>
      </c>
      <c r="B420" s="6" t="s">
        <v>460</v>
      </c>
      <c r="C420" s="6" t="str">
        <f>"21005060120"</f>
        <v>21005060120</v>
      </c>
      <c r="D420" s="6"/>
    </row>
    <row r="421" customHeight="1" spans="1:4">
      <c r="A421" s="6" t="s">
        <v>456</v>
      </c>
      <c r="B421" s="6" t="s">
        <v>461</v>
      </c>
      <c r="C421" s="6" t="str">
        <f>"21005033811"</f>
        <v>21005033811</v>
      </c>
      <c r="D421" s="6"/>
    </row>
    <row r="422" customHeight="1" spans="1:4">
      <c r="A422" s="6" t="s">
        <v>456</v>
      </c>
      <c r="B422" s="6" t="s">
        <v>462</v>
      </c>
      <c r="C422" s="6" t="str">
        <f>"21005022119"</f>
        <v>21005022119</v>
      </c>
      <c r="D422" s="6"/>
    </row>
    <row r="423" customHeight="1" spans="1:4">
      <c r="A423" s="6" t="s">
        <v>456</v>
      </c>
      <c r="B423" s="6" t="s">
        <v>463</v>
      </c>
      <c r="C423" s="6" t="str">
        <f>"21005021617"</f>
        <v>21005021617</v>
      </c>
      <c r="D423" s="6"/>
    </row>
    <row r="424" customHeight="1" spans="1:4">
      <c r="A424" s="6" t="s">
        <v>456</v>
      </c>
      <c r="B424" s="6" t="s">
        <v>464</v>
      </c>
      <c r="C424" s="6" t="str">
        <f>"21005013922"</f>
        <v>21005013922</v>
      </c>
      <c r="D424" s="6"/>
    </row>
    <row r="425" customHeight="1" spans="1:4">
      <c r="A425" s="6" t="s">
        <v>456</v>
      </c>
      <c r="B425" s="6" t="s">
        <v>465</v>
      </c>
      <c r="C425" s="6" t="str">
        <f>"21005015101"</f>
        <v>21005015101</v>
      </c>
      <c r="D425" s="6"/>
    </row>
    <row r="426" customHeight="1" spans="1:4">
      <c r="A426" s="6" t="s">
        <v>456</v>
      </c>
      <c r="B426" s="6" t="s">
        <v>466</v>
      </c>
      <c r="C426" s="6" t="str">
        <f>"21005025028"</f>
        <v>21005025028</v>
      </c>
      <c r="D426" s="6"/>
    </row>
    <row r="427" customHeight="1" spans="1:4">
      <c r="A427" s="6" t="s">
        <v>456</v>
      </c>
      <c r="B427" s="6" t="s">
        <v>467</v>
      </c>
      <c r="C427" s="6" t="str">
        <f>"21005023923"</f>
        <v>21005023923</v>
      </c>
      <c r="D427" s="6"/>
    </row>
    <row r="428" customHeight="1" spans="1:4">
      <c r="A428" s="6" t="s">
        <v>456</v>
      </c>
      <c r="B428" s="6" t="s">
        <v>468</v>
      </c>
      <c r="C428" s="6" t="str">
        <f>"21005062827"</f>
        <v>21005062827</v>
      </c>
      <c r="D428" s="6"/>
    </row>
    <row r="429" customHeight="1" spans="1:4">
      <c r="A429" s="6" t="s">
        <v>456</v>
      </c>
      <c r="B429" s="6" t="s">
        <v>469</v>
      </c>
      <c r="C429" s="6" t="str">
        <f>"21005015201"</f>
        <v>21005015201</v>
      </c>
      <c r="D429" s="6"/>
    </row>
    <row r="430" customHeight="1" spans="1:4">
      <c r="A430" s="6" t="s">
        <v>470</v>
      </c>
      <c r="B430" s="6" t="s">
        <v>471</v>
      </c>
      <c r="C430" s="6" t="str">
        <f>"21005012515"</f>
        <v>21005012515</v>
      </c>
      <c r="D430" s="6"/>
    </row>
    <row r="431" customHeight="1" spans="1:4">
      <c r="A431" s="6" t="s">
        <v>470</v>
      </c>
      <c r="B431" s="6" t="s">
        <v>472</v>
      </c>
      <c r="C431" s="6" t="str">
        <f>"21005041711"</f>
        <v>21005041711</v>
      </c>
      <c r="D431" s="6"/>
    </row>
    <row r="432" customHeight="1" spans="1:4">
      <c r="A432" s="6" t="s">
        <v>470</v>
      </c>
      <c r="B432" s="6" t="s">
        <v>473</v>
      </c>
      <c r="C432" s="6" t="str">
        <f>"21005014320"</f>
        <v>21005014320</v>
      </c>
      <c r="D432" s="6"/>
    </row>
    <row r="433" customHeight="1" spans="1:4">
      <c r="A433" s="6" t="s">
        <v>470</v>
      </c>
      <c r="B433" s="6" t="s">
        <v>474</v>
      </c>
      <c r="C433" s="6" t="str">
        <f>"21005060205"</f>
        <v>21005060205</v>
      </c>
      <c r="D433" s="6"/>
    </row>
    <row r="434" customHeight="1" spans="1:4">
      <c r="A434" s="6" t="s">
        <v>470</v>
      </c>
      <c r="B434" s="6" t="s">
        <v>475</v>
      </c>
      <c r="C434" s="6" t="str">
        <f>"21005023501"</f>
        <v>21005023501</v>
      </c>
      <c r="D434" s="6"/>
    </row>
    <row r="435" customHeight="1" spans="1:4">
      <c r="A435" s="6" t="s">
        <v>470</v>
      </c>
      <c r="B435" s="6" t="s">
        <v>476</v>
      </c>
      <c r="C435" s="6" t="str">
        <f>"21005052626"</f>
        <v>21005052626</v>
      </c>
      <c r="D435" s="6"/>
    </row>
    <row r="436" customHeight="1" spans="1:4">
      <c r="A436" s="6" t="s">
        <v>477</v>
      </c>
      <c r="B436" s="6" t="s">
        <v>478</v>
      </c>
      <c r="C436" s="6" t="str">
        <f>"21005033818"</f>
        <v>21005033818</v>
      </c>
      <c r="D436" s="6"/>
    </row>
    <row r="437" customHeight="1" spans="1:4">
      <c r="A437" s="6" t="s">
        <v>477</v>
      </c>
      <c r="B437" s="6" t="s">
        <v>479</v>
      </c>
      <c r="C437" s="6" t="str">
        <f>"21005030706"</f>
        <v>21005030706</v>
      </c>
      <c r="D437" s="6"/>
    </row>
    <row r="438" customHeight="1" spans="1:4">
      <c r="A438" s="6" t="s">
        <v>477</v>
      </c>
      <c r="B438" s="6" t="s">
        <v>480</v>
      </c>
      <c r="C438" s="6" t="str">
        <f>"21005042811"</f>
        <v>21005042811</v>
      </c>
      <c r="D438" s="6"/>
    </row>
    <row r="439" customHeight="1" spans="1:4">
      <c r="A439" s="6" t="s">
        <v>477</v>
      </c>
      <c r="B439" s="6" t="s">
        <v>481</v>
      </c>
      <c r="C439" s="6" t="str">
        <f>"21005010920"</f>
        <v>21005010920</v>
      </c>
      <c r="D439" s="6"/>
    </row>
    <row r="440" customHeight="1" spans="1:4">
      <c r="A440" s="6" t="s">
        <v>477</v>
      </c>
      <c r="B440" s="6" t="s">
        <v>482</v>
      </c>
      <c r="C440" s="6" t="str">
        <f>"21005062211"</f>
        <v>21005062211</v>
      </c>
      <c r="D440" s="6"/>
    </row>
    <row r="441" customHeight="1" spans="1:4">
      <c r="A441" s="6" t="s">
        <v>477</v>
      </c>
      <c r="B441" s="6" t="s">
        <v>483</v>
      </c>
      <c r="C441" s="6" t="str">
        <f>"21005032626"</f>
        <v>21005032626</v>
      </c>
      <c r="D441" s="6"/>
    </row>
    <row r="442" customHeight="1" spans="1:4">
      <c r="A442" s="6" t="s">
        <v>477</v>
      </c>
      <c r="B442" s="6" t="s">
        <v>484</v>
      </c>
      <c r="C442" s="6" t="str">
        <f>"21005022012"</f>
        <v>21005022012</v>
      </c>
      <c r="D442" s="6"/>
    </row>
    <row r="443" customHeight="1" spans="1:4">
      <c r="A443" s="6" t="s">
        <v>477</v>
      </c>
      <c r="B443" s="6" t="s">
        <v>485</v>
      </c>
      <c r="C443" s="6" t="str">
        <f>"21005010519"</f>
        <v>21005010519</v>
      </c>
      <c r="D443" s="6"/>
    </row>
    <row r="444" customHeight="1" spans="1:4">
      <c r="A444" s="6" t="s">
        <v>477</v>
      </c>
      <c r="B444" s="6" t="s">
        <v>486</v>
      </c>
      <c r="C444" s="6" t="str">
        <f>"21005042517"</f>
        <v>21005042517</v>
      </c>
      <c r="D444" s="6"/>
    </row>
    <row r="445" customHeight="1" spans="1:4">
      <c r="A445" s="6" t="s">
        <v>477</v>
      </c>
      <c r="B445" s="6" t="s">
        <v>487</v>
      </c>
      <c r="C445" s="6" t="str">
        <f>"21005033424"</f>
        <v>21005033424</v>
      </c>
      <c r="D445" s="6"/>
    </row>
    <row r="446" customHeight="1" spans="1:4">
      <c r="A446" s="6" t="s">
        <v>477</v>
      </c>
      <c r="B446" s="6" t="s">
        <v>488</v>
      </c>
      <c r="C446" s="6" t="str">
        <f>"21005041104"</f>
        <v>21005041104</v>
      </c>
      <c r="D446" s="6"/>
    </row>
    <row r="447" customHeight="1" spans="1:4">
      <c r="A447" s="6" t="s">
        <v>477</v>
      </c>
      <c r="B447" s="6" t="s">
        <v>489</v>
      </c>
      <c r="C447" s="6" t="str">
        <f>"21005011125"</f>
        <v>21005011125</v>
      </c>
      <c r="D447" s="6"/>
    </row>
    <row r="448" customHeight="1" spans="1:4">
      <c r="A448" s="6" t="s">
        <v>477</v>
      </c>
      <c r="B448" s="6" t="s">
        <v>171</v>
      </c>
      <c r="C448" s="6" t="str">
        <f>"21005014911"</f>
        <v>21005014911</v>
      </c>
      <c r="D448" s="6"/>
    </row>
    <row r="449" customHeight="1" spans="1:4">
      <c r="A449" s="6" t="s">
        <v>477</v>
      </c>
      <c r="B449" s="6" t="s">
        <v>490</v>
      </c>
      <c r="C449" s="6" t="str">
        <f>"21005051816"</f>
        <v>21005051816</v>
      </c>
      <c r="D449" s="6"/>
    </row>
    <row r="450" customHeight="1" spans="1:4">
      <c r="A450" s="6" t="s">
        <v>477</v>
      </c>
      <c r="B450" s="6" t="s">
        <v>491</v>
      </c>
      <c r="C450" s="6" t="str">
        <f>"21005040701"</f>
        <v>21005040701</v>
      </c>
      <c r="D450" s="6"/>
    </row>
    <row r="451" customHeight="1" spans="1:4">
      <c r="A451" s="6" t="s">
        <v>492</v>
      </c>
      <c r="B451" s="6" t="s">
        <v>493</v>
      </c>
      <c r="C451" s="6" t="str">
        <f>"21005011218"</f>
        <v>21005011218</v>
      </c>
      <c r="D451" s="6"/>
    </row>
    <row r="452" customHeight="1" spans="1:4">
      <c r="A452" s="6" t="s">
        <v>492</v>
      </c>
      <c r="B452" s="6" t="s">
        <v>494</v>
      </c>
      <c r="C452" s="6" t="str">
        <f>"21005010304"</f>
        <v>21005010304</v>
      </c>
      <c r="D452" s="6"/>
    </row>
    <row r="453" customHeight="1" spans="1:4">
      <c r="A453" s="6" t="s">
        <v>492</v>
      </c>
      <c r="B453" s="6" t="s">
        <v>495</v>
      </c>
      <c r="C453" s="6" t="str">
        <f>"21005012914"</f>
        <v>21005012914</v>
      </c>
      <c r="D453" s="6"/>
    </row>
    <row r="454" customHeight="1" spans="1:4">
      <c r="A454" s="6" t="s">
        <v>492</v>
      </c>
      <c r="B454" s="6" t="s">
        <v>496</v>
      </c>
      <c r="C454" s="6" t="str">
        <f>"21005061015"</f>
        <v>21005061015</v>
      </c>
      <c r="D454" s="6"/>
    </row>
    <row r="455" customHeight="1" spans="1:4">
      <c r="A455" s="6" t="s">
        <v>492</v>
      </c>
      <c r="B455" s="6" t="s">
        <v>497</v>
      </c>
      <c r="C455" s="6" t="str">
        <f>"21005034405"</f>
        <v>21005034405</v>
      </c>
      <c r="D455" s="6"/>
    </row>
    <row r="456" customHeight="1" spans="1:4">
      <c r="A456" s="6" t="s">
        <v>492</v>
      </c>
      <c r="B456" s="6" t="s">
        <v>498</v>
      </c>
      <c r="C456" s="6" t="str">
        <f>"21005011429"</f>
        <v>21005011429</v>
      </c>
      <c r="D456" s="6"/>
    </row>
    <row r="457" customHeight="1" spans="1:4">
      <c r="A457" s="6" t="s">
        <v>499</v>
      </c>
      <c r="B457" s="6" t="s">
        <v>500</v>
      </c>
      <c r="C457" s="6" t="str">
        <f>"21005022110"</f>
        <v>21005022110</v>
      </c>
      <c r="D457" s="6"/>
    </row>
    <row r="458" customHeight="1" spans="1:4">
      <c r="A458" s="6" t="s">
        <v>499</v>
      </c>
      <c r="B458" s="6" t="s">
        <v>501</v>
      </c>
      <c r="C458" s="6" t="str">
        <f>"21005050809"</f>
        <v>21005050809</v>
      </c>
      <c r="D458" s="6"/>
    </row>
    <row r="459" customHeight="1" spans="1:4">
      <c r="A459" s="6" t="s">
        <v>502</v>
      </c>
      <c r="B459" s="6" t="s">
        <v>503</v>
      </c>
      <c r="C459" s="6" t="str">
        <f>"21005013805"</f>
        <v>21005013805</v>
      </c>
      <c r="D459" s="6"/>
    </row>
    <row r="460" customHeight="1" spans="1:4">
      <c r="A460" s="6" t="s">
        <v>504</v>
      </c>
      <c r="B460" s="6" t="s">
        <v>505</v>
      </c>
      <c r="C460" s="6" t="str">
        <f>"21005062007"</f>
        <v>21005062007</v>
      </c>
      <c r="D460" s="6"/>
    </row>
    <row r="461" customHeight="1" spans="1:4">
      <c r="A461" s="6" t="s">
        <v>506</v>
      </c>
      <c r="B461" s="6" t="s">
        <v>507</v>
      </c>
      <c r="C461" s="6" t="str">
        <f>"21005031521"</f>
        <v>21005031521</v>
      </c>
      <c r="D461" s="6"/>
    </row>
    <row r="462" customHeight="1" spans="1:4">
      <c r="A462" s="6" t="s">
        <v>506</v>
      </c>
      <c r="B462" s="6" t="s">
        <v>508</v>
      </c>
      <c r="C462" s="6" t="str">
        <f>"21005052213"</f>
        <v>21005052213</v>
      </c>
      <c r="D462" s="6"/>
    </row>
    <row r="463" customHeight="1" spans="1:4">
      <c r="A463" s="6" t="s">
        <v>506</v>
      </c>
      <c r="B463" s="6" t="s">
        <v>509</v>
      </c>
      <c r="C463" s="6" t="str">
        <f>"21005022109"</f>
        <v>21005022109</v>
      </c>
      <c r="D463" s="6"/>
    </row>
    <row r="464" customHeight="1" spans="1:4">
      <c r="A464" s="6" t="s">
        <v>506</v>
      </c>
      <c r="B464" s="6" t="s">
        <v>510</v>
      </c>
      <c r="C464" s="6" t="str">
        <f>"21005020820"</f>
        <v>21005020820</v>
      </c>
      <c r="D464" s="6"/>
    </row>
    <row r="465" customHeight="1" spans="1:4">
      <c r="A465" s="6" t="s">
        <v>506</v>
      </c>
      <c r="B465" s="6" t="s">
        <v>511</v>
      </c>
      <c r="C465" s="6" t="str">
        <f>"21005014505"</f>
        <v>21005014505</v>
      </c>
      <c r="D465" s="6"/>
    </row>
    <row r="466" customHeight="1" spans="1:4">
      <c r="A466" s="6" t="s">
        <v>506</v>
      </c>
      <c r="B466" s="6" t="s">
        <v>512</v>
      </c>
      <c r="C466" s="6" t="str">
        <f>"21005052927"</f>
        <v>21005052927</v>
      </c>
      <c r="D466" s="6"/>
    </row>
    <row r="467" customHeight="1" spans="1:4">
      <c r="A467" s="6" t="s">
        <v>513</v>
      </c>
      <c r="B467" s="6" t="s">
        <v>514</v>
      </c>
      <c r="C467" s="6" t="str">
        <f>"21005031202"</f>
        <v>21005031202</v>
      </c>
      <c r="D467" s="6"/>
    </row>
    <row r="468" customHeight="1" spans="1:4">
      <c r="A468" s="6" t="s">
        <v>513</v>
      </c>
      <c r="B468" s="6" t="s">
        <v>515</v>
      </c>
      <c r="C468" s="6" t="str">
        <f>"21005020322"</f>
        <v>21005020322</v>
      </c>
      <c r="D468" s="6"/>
    </row>
    <row r="469" customHeight="1" spans="1:4">
      <c r="A469" s="6" t="s">
        <v>513</v>
      </c>
      <c r="B469" s="6" t="s">
        <v>516</v>
      </c>
      <c r="C469" s="6" t="str">
        <f>"21005013008"</f>
        <v>21005013008</v>
      </c>
      <c r="D469" s="6"/>
    </row>
    <row r="470" customHeight="1" spans="1:4">
      <c r="A470" s="6" t="s">
        <v>517</v>
      </c>
      <c r="B470" s="6" t="s">
        <v>518</v>
      </c>
      <c r="C470" s="6" t="str">
        <f>"21005060602"</f>
        <v>21005060602</v>
      </c>
      <c r="D470" s="6"/>
    </row>
    <row r="471" customHeight="1" spans="1:4">
      <c r="A471" s="6" t="s">
        <v>517</v>
      </c>
      <c r="B471" s="6" t="s">
        <v>519</v>
      </c>
      <c r="C471" s="6" t="str">
        <f>"21005034205"</f>
        <v>21005034205</v>
      </c>
      <c r="D471" s="6"/>
    </row>
    <row r="472" customHeight="1" spans="1:4">
      <c r="A472" s="6" t="s">
        <v>517</v>
      </c>
      <c r="B472" s="6" t="s">
        <v>520</v>
      </c>
      <c r="C472" s="6" t="str">
        <f>"21005011911"</f>
        <v>21005011911</v>
      </c>
      <c r="D472" s="6"/>
    </row>
    <row r="473" customHeight="1" spans="1:4">
      <c r="A473" s="6" t="s">
        <v>521</v>
      </c>
      <c r="B473" s="6" t="s">
        <v>319</v>
      </c>
      <c r="C473" s="6" t="str">
        <f>"21005020413"</f>
        <v>21005020413</v>
      </c>
      <c r="D473" s="6"/>
    </row>
    <row r="474" customHeight="1" spans="1:4">
      <c r="A474" s="6" t="s">
        <v>521</v>
      </c>
      <c r="B474" s="6" t="s">
        <v>522</v>
      </c>
      <c r="C474" s="6" t="str">
        <f>"21005040617"</f>
        <v>21005040617</v>
      </c>
      <c r="D474" s="6"/>
    </row>
    <row r="475" customHeight="1" spans="1:4">
      <c r="A475" s="6" t="s">
        <v>521</v>
      </c>
      <c r="B475" s="6" t="s">
        <v>523</v>
      </c>
      <c r="C475" s="6" t="str">
        <f>"21005051002"</f>
        <v>21005051002</v>
      </c>
      <c r="D475" s="6"/>
    </row>
    <row r="476" customHeight="1" spans="1:4">
      <c r="A476" s="10" t="s">
        <v>524</v>
      </c>
      <c r="B476" s="8" t="s">
        <v>525</v>
      </c>
      <c r="C476" s="8" t="str">
        <f>"21005073024"</f>
        <v>21005073024</v>
      </c>
      <c r="D476" s="6"/>
    </row>
    <row r="477" customHeight="1" spans="1:4">
      <c r="A477" s="10" t="s">
        <v>524</v>
      </c>
      <c r="B477" s="8" t="s">
        <v>526</v>
      </c>
      <c r="C477" s="8" t="str">
        <f>"21005072912"</f>
        <v>21005072912</v>
      </c>
      <c r="D477" s="6"/>
    </row>
    <row r="478" customHeight="1" spans="1:4">
      <c r="A478" s="10" t="s">
        <v>524</v>
      </c>
      <c r="B478" s="8" t="s">
        <v>213</v>
      </c>
      <c r="C478" s="8" t="str">
        <f>"21005072328"</f>
        <v>21005072328</v>
      </c>
      <c r="D478" s="6"/>
    </row>
    <row r="479" customHeight="1" spans="1:4">
      <c r="A479" s="6" t="s">
        <v>527</v>
      </c>
      <c r="B479" s="6" t="s">
        <v>528</v>
      </c>
      <c r="C479" s="6" t="str">
        <f>"21005041823"</f>
        <v>21005041823</v>
      </c>
      <c r="D479" s="6"/>
    </row>
    <row r="480" customHeight="1" spans="1:4">
      <c r="A480" s="6" t="s">
        <v>529</v>
      </c>
      <c r="B480" s="6" t="s">
        <v>530</v>
      </c>
      <c r="C480" s="6" t="str">
        <f>"21005050523"</f>
        <v>21005050523</v>
      </c>
      <c r="D480" s="6"/>
    </row>
    <row r="481" customHeight="1" spans="1:4">
      <c r="A481" s="6" t="s">
        <v>529</v>
      </c>
      <c r="B481" s="6" t="s">
        <v>531</v>
      </c>
      <c r="C481" s="6" t="str">
        <f>"21005030318"</f>
        <v>21005030318</v>
      </c>
      <c r="D481" s="6"/>
    </row>
    <row r="482" customHeight="1" spans="1:4">
      <c r="A482" s="6" t="s">
        <v>529</v>
      </c>
      <c r="B482" s="6" t="s">
        <v>532</v>
      </c>
      <c r="C482" s="6" t="str">
        <f>"21005041625"</f>
        <v>21005041625</v>
      </c>
      <c r="D482" s="6"/>
    </row>
    <row r="483" customHeight="1" spans="1:4">
      <c r="A483" s="6" t="s">
        <v>533</v>
      </c>
      <c r="B483" s="6" t="s">
        <v>534</v>
      </c>
      <c r="C483" s="6" t="str">
        <f>"21005061119"</f>
        <v>21005061119</v>
      </c>
      <c r="D483" s="6"/>
    </row>
    <row r="484" customHeight="1" spans="1:4">
      <c r="A484" s="6" t="s">
        <v>533</v>
      </c>
      <c r="B484" s="6" t="s">
        <v>535</v>
      </c>
      <c r="C484" s="6" t="str">
        <f>"21005053018"</f>
        <v>21005053018</v>
      </c>
      <c r="D484" s="6"/>
    </row>
    <row r="485" customHeight="1" spans="1:4">
      <c r="A485" s="6" t="s">
        <v>536</v>
      </c>
      <c r="B485" s="6" t="s">
        <v>537</v>
      </c>
      <c r="C485" s="6" t="str">
        <f>"21005033927"</f>
        <v>21005033927</v>
      </c>
      <c r="D485" s="6"/>
    </row>
    <row r="486" customHeight="1" spans="1:4">
      <c r="A486" s="6" t="s">
        <v>536</v>
      </c>
      <c r="B486" s="6" t="s">
        <v>538</v>
      </c>
      <c r="C486" s="6" t="str">
        <f>"21005033021"</f>
        <v>21005033021</v>
      </c>
      <c r="D486" s="6"/>
    </row>
    <row r="487" customHeight="1" spans="1:4">
      <c r="A487" s="6" t="s">
        <v>536</v>
      </c>
      <c r="B487" s="6" t="s">
        <v>196</v>
      </c>
      <c r="C487" s="6" t="str">
        <f>"21005034626"</f>
        <v>21005034626</v>
      </c>
      <c r="D487" s="6"/>
    </row>
    <row r="488" customHeight="1" spans="1:4">
      <c r="A488" s="8" t="s">
        <v>539</v>
      </c>
      <c r="B488" s="8" t="str">
        <f>VLOOKUP(C488,[1]Sheet2!D467:E2345,2,0)</f>
        <v>郝身莹</v>
      </c>
      <c r="C488" s="8" t="str">
        <f>"21005071622"</f>
        <v>21005071622</v>
      </c>
      <c r="D488" s="6"/>
    </row>
    <row r="489" customHeight="1" spans="1:4">
      <c r="A489" s="8" t="s">
        <v>539</v>
      </c>
      <c r="B489" s="8" t="str">
        <f>VLOOKUP(C489,[1]Sheet2!D468:E2346,2,0)</f>
        <v>贾惠婷</v>
      </c>
      <c r="C489" s="8" t="str">
        <f>"21005071801"</f>
        <v>21005071801</v>
      </c>
      <c r="D489" s="6"/>
    </row>
    <row r="490" customHeight="1" spans="1:4">
      <c r="A490" s="8" t="s">
        <v>539</v>
      </c>
      <c r="B490" s="8" t="str">
        <f>VLOOKUP(C490,[1]Sheet2!D469:E2347,2,0)</f>
        <v>王星</v>
      </c>
      <c r="C490" s="8" t="str">
        <f>"21005070503"</f>
        <v>21005070503</v>
      </c>
      <c r="D490" s="6"/>
    </row>
    <row r="491" customHeight="1" spans="1:4">
      <c r="A491" s="8" t="s">
        <v>539</v>
      </c>
      <c r="B491" s="8" t="str">
        <f>VLOOKUP(C491,[1]Sheet2!D470:E2348,2,0)</f>
        <v>张倩</v>
      </c>
      <c r="C491" s="8" t="str">
        <f>"21005071630"</f>
        <v>21005071630</v>
      </c>
      <c r="D491" s="6"/>
    </row>
    <row r="492" customHeight="1" spans="1:4">
      <c r="A492" s="8" t="s">
        <v>539</v>
      </c>
      <c r="B492" s="8" t="str">
        <f>VLOOKUP(C492,[1]Sheet2!D471:E2349,2,0)</f>
        <v>周爽</v>
      </c>
      <c r="C492" s="8" t="str">
        <f>"21005071123"</f>
        <v>21005071123</v>
      </c>
      <c r="D492" s="6"/>
    </row>
    <row r="493" customHeight="1" spans="1:4">
      <c r="A493" s="8" t="s">
        <v>539</v>
      </c>
      <c r="B493" s="8" t="str">
        <f>VLOOKUP(C493,[1]Sheet2!D472:E2350,2,0)</f>
        <v>刘玲</v>
      </c>
      <c r="C493" s="8" t="str">
        <f>"21005070410"</f>
        <v>21005070410</v>
      </c>
      <c r="D493" s="6"/>
    </row>
    <row r="494" customHeight="1" spans="1:4">
      <c r="A494" s="8" t="s">
        <v>539</v>
      </c>
      <c r="B494" s="8" t="str">
        <f>VLOOKUP(C494,[1]Sheet2!D473:E2351,2,0)</f>
        <v>杨博</v>
      </c>
      <c r="C494" s="8" t="str">
        <f>"21005071810"</f>
        <v>21005071810</v>
      </c>
      <c r="D494" s="6"/>
    </row>
    <row r="495" customHeight="1" spans="1:4">
      <c r="A495" s="8" t="s">
        <v>539</v>
      </c>
      <c r="B495" s="8" t="str">
        <f>VLOOKUP(C495,[1]Sheet2!D474:E2352,2,0)</f>
        <v>赵亚涵</v>
      </c>
      <c r="C495" s="8" t="str">
        <f>"21005071309"</f>
        <v>21005071309</v>
      </c>
      <c r="D495" s="6"/>
    </row>
    <row r="496" customHeight="1" spans="1:4">
      <c r="A496" s="8" t="s">
        <v>539</v>
      </c>
      <c r="B496" s="8" t="str">
        <f>VLOOKUP(C496,[1]Sheet2!D475:E2353,2,0)</f>
        <v>王林草</v>
      </c>
      <c r="C496" s="8" t="str">
        <f>"21005071704"</f>
        <v>21005071704</v>
      </c>
      <c r="D496" s="6"/>
    </row>
    <row r="497" customHeight="1" spans="1:4">
      <c r="A497" s="8" t="s">
        <v>539</v>
      </c>
      <c r="B497" s="8" t="str">
        <f>VLOOKUP(C497,[1]Sheet2!D476:E2354,2,0)</f>
        <v>张鑫</v>
      </c>
      <c r="C497" s="8" t="str">
        <f>"21005071719"</f>
        <v>21005071719</v>
      </c>
      <c r="D497" s="6"/>
    </row>
    <row r="498" customHeight="1" spans="1:4">
      <c r="A498" s="8" t="s">
        <v>539</v>
      </c>
      <c r="B498" s="8" t="str">
        <f>VLOOKUP(C498,[1]Sheet2!D477:E2355,2,0)</f>
        <v>王李君</v>
      </c>
      <c r="C498" s="8" t="str">
        <f>"21005071421"</f>
        <v>21005071421</v>
      </c>
      <c r="D498" s="6"/>
    </row>
    <row r="499" customHeight="1" spans="1:4">
      <c r="A499" s="8" t="s">
        <v>539</v>
      </c>
      <c r="B499" s="8" t="str">
        <f>VLOOKUP(C499,[1]Sheet2!D478:E2356,2,0)</f>
        <v>郭玉存</v>
      </c>
      <c r="C499" s="8" t="str">
        <f>"21005071805"</f>
        <v>21005071805</v>
      </c>
      <c r="D499" s="6"/>
    </row>
    <row r="500" customHeight="1" spans="1:4">
      <c r="A500" s="8" t="s">
        <v>539</v>
      </c>
      <c r="B500" s="8" t="str">
        <f>VLOOKUP(C500,[1]Sheet2!D479:E2357,2,0)</f>
        <v>郝英郦</v>
      </c>
      <c r="C500" s="8" t="str">
        <f>"21005071915"</f>
        <v>21005071915</v>
      </c>
      <c r="D500" s="6"/>
    </row>
    <row r="501" customHeight="1" spans="1:4">
      <c r="A501" s="8" t="s">
        <v>539</v>
      </c>
      <c r="B501" s="8" t="str">
        <f>VLOOKUP(C501,[1]Sheet2!D480:E2358,2,0)</f>
        <v>喻燕</v>
      </c>
      <c r="C501" s="8" t="str">
        <f>"21005071114"</f>
        <v>21005071114</v>
      </c>
      <c r="D501" s="6"/>
    </row>
    <row r="502" customHeight="1" spans="1:4">
      <c r="A502" s="8" t="s">
        <v>539</v>
      </c>
      <c r="B502" s="8" t="str">
        <f>VLOOKUP(C502,[1]Sheet2!D481:E2359,2,0)</f>
        <v>王宁</v>
      </c>
      <c r="C502" s="8" t="str">
        <f>"21005071508"</f>
        <v>21005071508</v>
      </c>
      <c r="D502" s="6"/>
    </row>
    <row r="503" customHeight="1" spans="1:4">
      <c r="A503" s="8" t="s">
        <v>539</v>
      </c>
      <c r="B503" s="8" t="str">
        <f>VLOOKUP(C503,[1]Sheet2!D482:E2360,2,0)</f>
        <v>赵琼</v>
      </c>
      <c r="C503" s="8" t="str">
        <f>"21005071324"</f>
        <v>21005071324</v>
      </c>
      <c r="D503" s="6"/>
    </row>
    <row r="504" customHeight="1" spans="1:4">
      <c r="A504" s="8" t="s">
        <v>539</v>
      </c>
      <c r="B504" s="8" t="str">
        <f>VLOOKUP(C504,[1]Sheet2!D483:E2361,2,0)</f>
        <v>张鑫雨</v>
      </c>
      <c r="C504" s="8" t="str">
        <f>"21005070901"</f>
        <v>21005070901</v>
      </c>
      <c r="D504" s="6"/>
    </row>
    <row r="505" customHeight="1" spans="1:4">
      <c r="A505" s="8" t="s">
        <v>539</v>
      </c>
      <c r="B505" s="8" t="str">
        <f>VLOOKUP(C505,[1]Sheet2!D484:E2362,2,0)</f>
        <v>张欣</v>
      </c>
      <c r="C505" s="8" t="str">
        <f>"21005071814"</f>
        <v>21005071814</v>
      </c>
      <c r="D505" s="6"/>
    </row>
    <row r="506" customHeight="1" spans="1:4">
      <c r="A506" s="8" t="s">
        <v>539</v>
      </c>
      <c r="B506" s="8" t="str">
        <f>VLOOKUP(C506,[1]Sheet2!D485:E2363,2,0)</f>
        <v>李晶晶</v>
      </c>
      <c r="C506" s="8" t="str">
        <f>"21005071226"</f>
        <v>21005071226</v>
      </c>
      <c r="D506" s="6"/>
    </row>
    <row r="507" customHeight="1" spans="1:4">
      <c r="A507" s="8" t="s">
        <v>539</v>
      </c>
      <c r="B507" s="8" t="str">
        <f>VLOOKUP(C507,[1]Sheet2!D486:E2364,2,0)</f>
        <v>周桂云</v>
      </c>
      <c r="C507" s="8" t="str">
        <f>"21005071707"</f>
        <v>21005071707</v>
      </c>
      <c r="D507" s="6"/>
    </row>
    <row r="508" customHeight="1" spans="1:4">
      <c r="A508" s="8" t="s">
        <v>539</v>
      </c>
      <c r="B508" s="8" t="str">
        <f>VLOOKUP(C508,[1]Sheet2!D487:E2365,2,0)</f>
        <v>何月瞧</v>
      </c>
      <c r="C508" s="8" t="str">
        <f>"21005071730"</f>
        <v>21005071730</v>
      </c>
      <c r="D508" s="6"/>
    </row>
    <row r="509" customHeight="1" spans="1:4">
      <c r="A509" s="8" t="s">
        <v>539</v>
      </c>
      <c r="B509" s="8" t="str">
        <f>VLOOKUP(C509,[1]Sheet2!D488:E2366,2,0)</f>
        <v>吴鑫</v>
      </c>
      <c r="C509" s="8" t="str">
        <f>"21005071821"</f>
        <v>21005071821</v>
      </c>
      <c r="D509" s="6"/>
    </row>
    <row r="510" customHeight="1" spans="1:4">
      <c r="A510" s="6" t="s">
        <v>540</v>
      </c>
      <c r="B510" s="6" t="s">
        <v>541</v>
      </c>
      <c r="C510" s="6" t="str">
        <f>"21005011314"</f>
        <v>21005011314</v>
      </c>
      <c r="D510" s="6"/>
    </row>
    <row r="511" customHeight="1" spans="1:4">
      <c r="A511" s="6" t="s">
        <v>540</v>
      </c>
      <c r="B511" s="6" t="s">
        <v>542</v>
      </c>
      <c r="C511" s="6" t="str">
        <f>"21005061221"</f>
        <v>21005061221</v>
      </c>
      <c r="D511" s="6"/>
    </row>
    <row r="512" customHeight="1" spans="1:4">
      <c r="A512" s="6" t="s">
        <v>540</v>
      </c>
      <c r="B512" s="6" t="s">
        <v>447</v>
      </c>
      <c r="C512" s="6" t="str">
        <f>"21005040507"</f>
        <v>21005040507</v>
      </c>
      <c r="D512" s="6"/>
    </row>
    <row r="513" customHeight="1" spans="1:4">
      <c r="A513" s="6" t="s">
        <v>540</v>
      </c>
      <c r="B513" s="6" t="s">
        <v>351</v>
      </c>
      <c r="C513" s="6" t="str">
        <f>"21005040517"</f>
        <v>21005040517</v>
      </c>
      <c r="D513" s="6"/>
    </row>
    <row r="514" customHeight="1" spans="1:4">
      <c r="A514" s="6" t="s">
        <v>540</v>
      </c>
      <c r="B514" s="6" t="s">
        <v>543</v>
      </c>
      <c r="C514" s="6" t="str">
        <f>"21005051822"</f>
        <v>21005051822</v>
      </c>
      <c r="D514" s="6"/>
    </row>
    <row r="515" customHeight="1" spans="1:4">
      <c r="A515" s="6" t="s">
        <v>540</v>
      </c>
      <c r="B515" s="6" t="s">
        <v>544</v>
      </c>
      <c r="C515" s="6" t="str">
        <f>"21005025621"</f>
        <v>21005025621</v>
      </c>
      <c r="D515" s="6"/>
    </row>
    <row r="516" customHeight="1" spans="1:4">
      <c r="A516" s="6" t="s">
        <v>540</v>
      </c>
      <c r="B516" s="6" t="s">
        <v>545</v>
      </c>
      <c r="C516" s="6" t="str">
        <f>"21005040921"</f>
        <v>21005040921</v>
      </c>
      <c r="D516" s="6"/>
    </row>
    <row r="517" customHeight="1" spans="1:4">
      <c r="A517" s="6" t="s">
        <v>540</v>
      </c>
      <c r="B517" s="6" t="s">
        <v>546</v>
      </c>
      <c r="C517" s="6" t="str">
        <f>"21005024719"</f>
        <v>21005024719</v>
      </c>
      <c r="D517" s="6"/>
    </row>
    <row r="518" customHeight="1" spans="1:4">
      <c r="A518" s="6" t="s">
        <v>540</v>
      </c>
      <c r="B518" s="6" t="s">
        <v>547</v>
      </c>
      <c r="C518" s="6" t="str">
        <f>"21005024406"</f>
        <v>21005024406</v>
      </c>
      <c r="D518" s="6"/>
    </row>
    <row r="519" customHeight="1" spans="1:4">
      <c r="A519" s="6" t="s">
        <v>540</v>
      </c>
      <c r="B519" s="6" t="s">
        <v>548</v>
      </c>
      <c r="C519" s="6" t="str">
        <f>"21005015302"</f>
        <v>21005015302</v>
      </c>
      <c r="D519" s="6"/>
    </row>
    <row r="520" customHeight="1" spans="1:4">
      <c r="A520" s="6" t="s">
        <v>540</v>
      </c>
      <c r="B520" s="6" t="s">
        <v>549</v>
      </c>
      <c r="C520" s="6" t="str">
        <f>"21005022017"</f>
        <v>21005022017</v>
      </c>
      <c r="D520" s="6"/>
    </row>
    <row r="521" customHeight="1" spans="1:4">
      <c r="A521" s="6" t="s">
        <v>540</v>
      </c>
      <c r="B521" s="6" t="s">
        <v>550</v>
      </c>
      <c r="C521" s="6" t="str">
        <f>"21005025425"</f>
        <v>21005025425</v>
      </c>
      <c r="D521" s="6"/>
    </row>
    <row r="522" customHeight="1" spans="1:4">
      <c r="A522" s="6" t="s">
        <v>540</v>
      </c>
      <c r="B522" s="6" t="s">
        <v>551</v>
      </c>
      <c r="C522" s="6" t="str">
        <f>"21005050724"</f>
        <v>21005050724</v>
      </c>
      <c r="D522" s="6"/>
    </row>
    <row r="523" customHeight="1" spans="1:4">
      <c r="A523" s="6" t="s">
        <v>540</v>
      </c>
      <c r="B523" s="6" t="s">
        <v>552</v>
      </c>
      <c r="C523" s="6" t="str">
        <f>"21005043230"</f>
        <v>21005043230</v>
      </c>
      <c r="D523" s="6"/>
    </row>
    <row r="524" customHeight="1" spans="1:4">
      <c r="A524" s="6" t="s">
        <v>540</v>
      </c>
      <c r="B524" s="6" t="s">
        <v>553</v>
      </c>
      <c r="C524" s="6" t="str">
        <f>"21005043621"</f>
        <v>21005043621</v>
      </c>
      <c r="D524" s="6"/>
    </row>
    <row r="525" customHeight="1" spans="1:4">
      <c r="A525" s="6" t="s">
        <v>540</v>
      </c>
      <c r="B525" s="6" t="s">
        <v>554</v>
      </c>
      <c r="C525" s="6" t="str">
        <f>"21005025528"</f>
        <v>21005025528</v>
      </c>
      <c r="D525" s="6"/>
    </row>
    <row r="526" customHeight="1" spans="1:4">
      <c r="A526" s="6" t="s">
        <v>540</v>
      </c>
      <c r="B526" s="6" t="s">
        <v>555</v>
      </c>
      <c r="C526" s="6" t="str">
        <f>"21005010414"</f>
        <v>21005010414</v>
      </c>
      <c r="D526" s="6"/>
    </row>
    <row r="527" customHeight="1" spans="1:4">
      <c r="A527" s="6" t="s">
        <v>540</v>
      </c>
      <c r="B527" s="6" t="s">
        <v>556</v>
      </c>
      <c r="C527" s="6" t="str">
        <f>"21005012320"</f>
        <v>21005012320</v>
      </c>
      <c r="D527" s="6"/>
    </row>
    <row r="528" customHeight="1" spans="1:4">
      <c r="A528" s="6" t="s">
        <v>540</v>
      </c>
      <c r="B528" s="6" t="s">
        <v>557</v>
      </c>
      <c r="C528" s="6" t="str">
        <f>"21005022106"</f>
        <v>21005022106</v>
      </c>
      <c r="D528" s="6"/>
    </row>
    <row r="529" customHeight="1" spans="1:4">
      <c r="A529" s="6" t="s">
        <v>540</v>
      </c>
      <c r="B529" s="6" t="s">
        <v>558</v>
      </c>
      <c r="C529" s="6" t="str">
        <f>"21005032209"</f>
        <v>21005032209</v>
      </c>
      <c r="D529" s="6"/>
    </row>
    <row r="530" customHeight="1" spans="1:4">
      <c r="A530" s="6" t="s">
        <v>540</v>
      </c>
      <c r="B530" s="6" t="s">
        <v>559</v>
      </c>
      <c r="C530" s="6" t="str">
        <f>"21005043614"</f>
        <v>21005043614</v>
      </c>
      <c r="D530" s="6"/>
    </row>
    <row r="531" customHeight="1" spans="1:4">
      <c r="A531" s="6" t="s">
        <v>560</v>
      </c>
      <c r="B531" s="6" t="s">
        <v>561</v>
      </c>
      <c r="C531" s="6" t="str">
        <f>"21005015415"</f>
        <v>21005015415</v>
      </c>
      <c r="D531" s="6"/>
    </row>
    <row r="532" customHeight="1" spans="1:4">
      <c r="A532" s="6" t="s">
        <v>560</v>
      </c>
      <c r="B532" s="6" t="s">
        <v>562</v>
      </c>
      <c r="C532" s="6" t="str">
        <f>"21005034623"</f>
        <v>21005034623</v>
      </c>
      <c r="D532" s="6"/>
    </row>
    <row r="533" customHeight="1" spans="1:4">
      <c r="A533" s="6" t="s">
        <v>560</v>
      </c>
      <c r="B533" s="6" t="s">
        <v>563</v>
      </c>
      <c r="C533" s="6" t="str">
        <f>"21005040629"</f>
        <v>21005040629</v>
      </c>
      <c r="D533" s="6"/>
    </row>
    <row r="534" customHeight="1" spans="1:4">
      <c r="A534" s="6" t="s">
        <v>560</v>
      </c>
      <c r="B534" s="6" t="s">
        <v>564</v>
      </c>
      <c r="C534" s="6" t="str">
        <f>"21005035017"</f>
        <v>21005035017</v>
      </c>
      <c r="D534" s="6"/>
    </row>
    <row r="535" customHeight="1" spans="1:4">
      <c r="A535" s="6" t="s">
        <v>560</v>
      </c>
      <c r="B535" s="6" t="s">
        <v>565</v>
      </c>
      <c r="C535" s="6" t="str">
        <f>"21005022812"</f>
        <v>21005022812</v>
      </c>
      <c r="D535" s="6"/>
    </row>
    <row r="536" customHeight="1" spans="1:4">
      <c r="A536" s="6" t="s">
        <v>560</v>
      </c>
      <c r="B536" s="6" t="s">
        <v>566</v>
      </c>
      <c r="C536" s="6" t="str">
        <f>"21005043721"</f>
        <v>21005043721</v>
      </c>
      <c r="D536" s="6"/>
    </row>
    <row r="537" customHeight="1" spans="1:4">
      <c r="A537" s="6" t="s">
        <v>560</v>
      </c>
      <c r="B537" s="6" t="s">
        <v>567</v>
      </c>
      <c r="C537" s="6" t="str">
        <f>"21005051118"</f>
        <v>21005051118</v>
      </c>
      <c r="D537" s="6"/>
    </row>
    <row r="538" customHeight="1" spans="1:4">
      <c r="A538" s="6" t="s">
        <v>560</v>
      </c>
      <c r="B538" s="6" t="s">
        <v>568</v>
      </c>
      <c r="C538" s="6" t="str">
        <f>"21005013016"</f>
        <v>21005013016</v>
      </c>
      <c r="D538" s="6"/>
    </row>
    <row r="539" customHeight="1" spans="1:4">
      <c r="A539" s="6" t="s">
        <v>560</v>
      </c>
      <c r="B539" s="6" t="s">
        <v>569</v>
      </c>
      <c r="C539" s="6" t="str">
        <f>"21005032521"</f>
        <v>21005032521</v>
      </c>
      <c r="D539" s="6"/>
    </row>
    <row r="540" customHeight="1" spans="1:4">
      <c r="A540" s="6" t="s">
        <v>560</v>
      </c>
      <c r="B540" s="6" t="s">
        <v>570</v>
      </c>
      <c r="C540" s="6" t="str">
        <f>"21005030425"</f>
        <v>21005030425</v>
      </c>
      <c r="D540" s="6"/>
    </row>
    <row r="541" customHeight="1" spans="1:4">
      <c r="A541" s="6" t="s">
        <v>560</v>
      </c>
      <c r="B541" s="6" t="s">
        <v>571</v>
      </c>
      <c r="C541" s="6" t="str">
        <f>"21005042008"</f>
        <v>21005042008</v>
      </c>
      <c r="D541" s="6"/>
    </row>
    <row r="542" customHeight="1" spans="1:4">
      <c r="A542" s="6" t="s">
        <v>560</v>
      </c>
      <c r="B542" s="6" t="s">
        <v>572</v>
      </c>
      <c r="C542" s="6" t="str">
        <f>"21005021603"</f>
        <v>21005021603</v>
      </c>
      <c r="D542" s="6"/>
    </row>
    <row r="543" customHeight="1" spans="1:4">
      <c r="A543" s="6" t="s">
        <v>560</v>
      </c>
      <c r="B543" s="6" t="s">
        <v>573</v>
      </c>
      <c r="C543" s="6" t="str">
        <f>"21005014707"</f>
        <v>21005014707</v>
      </c>
      <c r="D543" s="6"/>
    </row>
    <row r="544" customHeight="1" spans="1:4">
      <c r="A544" s="6" t="s">
        <v>560</v>
      </c>
      <c r="B544" s="6" t="s">
        <v>574</v>
      </c>
      <c r="C544" s="6" t="str">
        <f>"21005032210"</f>
        <v>21005032210</v>
      </c>
      <c r="D544" s="6"/>
    </row>
    <row r="545" customHeight="1" spans="1:4">
      <c r="A545" s="6" t="s">
        <v>560</v>
      </c>
      <c r="B545" s="6" t="s">
        <v>575</v>
      </c>
      <c r="C545" s="6" t="str">
        <f>"21005022227"</f>
        <v>21005022227</v>
      </c>
      <c r="D545" s="6"/>
    </row>
    <row r="546" customHeight="1" spans="1:4">
      <c r="A546" s="6" t="s">
        <v>560</v>
      </c>
      <c r="B546" s="6" t="s">
        <v>576</v>
      </c>
      <c r="C546" s="6" t="str">
        <f>"21005050713"</f>
        <v>21005050713</v>
      </c>
      <c r="D546" s="6"/>
    </row>
    <row r="547" customHeight="1" spans="1:4">
      <c r="A547" s="6" t="s">
        <v>560</v>
      </c>
      <c r="B547" s="6" t="s">
        <v>577</v>
      </c>
      <c r="C547" s="6" t="str">
        <f>"21005043124"</f>
        <v>21005043124</v>
      </c>
      <c r="D547" s="6"/>
    </row>
    <row r="548" customHeight="1" spans="1:4">
      <c r="A548" s="6" t="s">
        <v>560</v>
      </c>
      <c r="B548" s="6" t="s">
        <v>578</v>
      </c>
      <c r="C548" s="6" t="str">
        <f>"21005012420"</f>
        <v>21005012420</v>
      </c>
      <c r="D548" s="6"/>
    </row>
    <row r="549" customHeight="1" spans="1:4">
      <c r="A549" s="6" t="s">
        <v>579</v>
      </c>
      <c r="B549" s="6" t="s">
        <v>580</v>
      </c>
      <c r="C549" s="6" t="str">
        <f>"21005040204"</f>
        <v>21005040204</v>
      </c>
      <c r="D549" s="6"/>
    </row>
    <row r="550" customHeight="1" spans="1:4">
      <c r="A550" s="6" t="s">
        <v>579</v>
      </c>
      <c r="B550" s="6" t="s">
        <v>581</v>
      </c>
      <c r="C550" s="6" t="str">
        <f>"21005025004"</f>
        <v>21005025004</v>
      </c>
      <c r="D550" s="6"/>
    </row>
    <row r="551" customHeight="1" spans="1:4">
      <c r="A551" s="6" t="s">
        <v>579</v>
      </c>
      <c r="B551" s="6" t="s">
        <v>582</v>
      </c>
      <c r="C551" s="6" t="str">
        <f>"21005041425"</f>
        <v>21005041425</v>
      </c>
      <c r="D551" s="6"/>
    </row>
    <row r="552" customHeight="1" spans="1:4">
      <c r="A552" s="6" t="s">
        <v>579</v>
      </c>
      <c r="B552" s="6" t="s">
        <v>583</v>
      </c>
      <c r="C552" s="6" t="str">
        <f>"21005022723"</f>
        <v>21005022723</v>
      </c>
      <c r="D552" s="6"/>
    </row>
    <row r="553" customHeight="1" spans="1:4">
      <c r="A553" s="6" t="s">
        <v>579</v>
      </c>
      <c r="B553" s="6" t="s">
        <v>584</v>
      </c>
      <c r="C553" s="6" t="str">
        <f>"21005052114"</f>
        <v>21005052114</v>
      </c>
      <c r="D553" s="6"/>
    </row>
    <row r="554" customHeight="1" spans="1:4">
      <c r="A554" s="6" t="s">
        <v>579</v>
      </c>
      <c r="B554" s="6" t="s">
        <v>585</v>
      </c>
      <c r="C554" s="6" t="str">
        <f>"21005010606"</f>
        <v>21005010606</v>
      </c>
      <c r="D554" s="6"/>
    </row>
    <row r="555" customHeight="1" spans="1:4">
      <c r="A555" s="6" t="s">
        <v>586</v>
      </c>
      <c r="B555" s="6" t="s">
        <v>587</v>
      </c>
      <c r="C555" s="6" t="str">
        <f>"21005040619"</f>
        <v>21005040619</v>
      </c>
      <c r="D555" s="6"/>
    </row>
    <row r="556" customHeight="1" spans="1:4">
      <c r="A556" s="6" t="s">
        <v>586</v>
      </c>
      <c r="B556" s="6" t="s">
        <v>588</v>
      </c>
      <c r="C556" s="6" t="str">
        <f>"21005032511"</f>
        <v>21005032511</v>
      </c>
      <c r="D556" s="6"/>
    </row>
    <row r="557" customHeight="1" spans="1:4">
      <c r="A557" s="6" t="s">
        <v>586</v>
      </c>
      <c r="B557" s="6" t="s">
        <v>589</v>
      </c>
      <c r="C557" s="6" t="str">
        <f>"21005042010"</f>
        <v>21005042010</v>
      </c>
      <c r="D557" s="6"/>
    </row>
    <row r="558" customHeight="1" spans="1:4">
      <c r="A558" s="6" t="s">
        <v>586</v>
      </c>
      <c r="B558" s="6" t="s">
        <v>590</v>
      </c>
      <c r="C558" s="6" t="str">
        <f>"21005050118"</f>
        <v>21005050118</v>
      </c>
      <c r="D558" s="6"/>
    </row>
    <row r="559" customHeight="1" spans="1:4">
      <c r="A559" s="6" t="s">
        <v>591</v>
      </c>
      <c r="B559" s="6" t="s">
        <v>592</v>
      </c>
      <c r="C559" s="6" t="str">
        <f>"21005050211"</f>
        <v>21005050211</v>
      </c>
      <c r="D559" s="6"/>
    </row>
    <row r="560" customHeight="1" spans="1:4">
      <c r="A560" s="6" t="s">
        <v>591</v>
      </c>
      <c r="B560" s="6" t="s">
        <v>593</v>
      </c>
      <c r="C560" s="6" t="str">
        <f>"21005021427"</f>
        <v>21005021427</v>
      </c>
      <c r="D560" s="6"/>
    </row>
    <row r="561" customHeight="1" spans="1:4">
      <c r="A561" s="6" t="s">
        <v>591</v>
      </c>
      <c r="B561" s="6" t="s">
        <v>594</v>
      </c>
      <c r="C561" s="6" t="str">
        <f>"21005031704"</f>
        <v>21005031704</v>
      </c>
      <c r="D561" s="6"/>
    </row>
    <row r="562" customHeight="1" spans="1:4">
      <c r="A562" s="6" t="s">
        <v>591</v>
      </c>
      <c r="B562" s="6" t="s">
        <v>595</v>
      </c>
      <c r="C562" s="6" t="str">
        <f>"21005041930"</f>
        <v>21005041930</v>
      </c>
      <c r="D562" s="6"/>
    </row>
    <row r="563" customHeight="1" spans="1:4">
      <c r="A563" s="6" t="s">
        <v>591</v>
      </c>
      <c r="B563" s="6" t="s">
        <v>596</v>
      </c>
      <c r="C563" s="6" t="str">
        <f>"21005020414"</f>
        <v>21005020414</v>
      </c>
      <c r="D563" s="6"/>
    </row>
    <row r="564" customHeight="1" spans="1:4">
      <c r="A564" s="6" t="s">
        <v>591</v>
      </c>
      <c r="B564" s="6" t="s">
        <v>597</v>
      </c>
      <c r="C564" s="6" t="str">
        <f>"21005041619"</f>
        <v>21005041619</v>
      </c>
      <c r="D564" s="6"/>
    </row>
    <row r="565" customHeight="1" spans="1:4">
      <c r="A565" s="6" t="s">
        <v>598</v>
      </c>
      <c r="B565" s="6" t="s">
        <v>599</v>
      </c>
      <c r="C565" s="6" t="str">
        <f>"21005041620"</f>
        <v>21005041620</v>
      </c>
      <c r="D565" s="6"/>
    </row>
    <row r="566" customHeight="1" spans="1:4">
      <c r="A566" s="6" t="s">
        <v>598</v>
      </c>
      <c r="B566" s="6" t="s">
        <v>600</v>
      </c>
      <c r="C566" s="6" t="str">
        <f>"21005033606"</f>
        <v>21005033606</v>
      </c>
      <c r="D566" s="6"/>
    </row>
    <row r="567" customHeight="1" spans="1:4">
      <c r="A567" s="6" t="s">
        <v>598</v>
      </c>
      <c r="B567" s="6" t="s">
        <v>601</v>
      </c>
      <c r="C567" s="6" t="str">
        <f>"21005014918"</f>
        <v>21005014918</v>
      </c>
      <c r="D567" s="6"/>
    </row>
    <row r="568" customHeight="1" spans="1:4">
      <c r="A568" s="6" t="s">
        <v>598</v>
      </c>
      <c r="B568" s="6" t="s">
        <v>602</v>
      </c>
      <c r="C568" s="6" t="str">
        <f>"21005060815"</f>
        <v>21005060815</v>
      </c>
      <c r="D568" s="6"/>
    </row>
    <row r="569" customHeight="1" spans="1:4">
      <c r="A569" s="6" t="s">
        <v>598</v>
      </c>
      <c r="B569" s="6" t="s">
        <v>603</v>
      </c>
      <c r="C569" s="6" t="str">
        <f>"21005014422"</f>
        <v>21005014422</v>
      </c>
      <c r="D569" s="6"/>
    </row>
    <row r="570" customHeight="1" spans="1:4">
      <c r="A570" s="6" t="s">
        <v>598</v>
      </c>
      <c r="B570" s="6" t="s">
        <v>604</v>
      </c>
      <c r="C570" s="6" t="str">
        <f>"21005012415"</f>
        <v>21005012415</v>
      </c>
      <c r="D570" s="6"/>
    </row>
    <row r="571" customHeight="1" spans="1:4">
      <c r="A571" s="6" t="s">
        <v>605</v>
      </c>
      <c r="B571" s="6" t="s">
        <v>606</v>
      </c>
      <c r="C571" s="6" t="str">
        <f>"21005062208"</f>
        <v>21005062208</v>
      </c>
      <c r="D571" s="6"/>
    </row>
    <row r="572" customHeight="1" spans="1:4">
      <c r="A572" s="6" t="s">
        <v>605</v>
      </c>
      <c r="B572" s="6" t="s">
        <v>607</v>
      </c>
      <c r="C572" s="6" t="str">
        <f>"21005032904"</f>
        <v>21005032904</v>
      </c>
      <c r="D572" s="6"/>
    </row>
    <row r="573" customHeight="1" spans="1:4">
      <c r="A573" s="6" t="s">
        <v>605</v>
      </c>
      <c r="B573" s="6" t="s">
        <v>608</v>
      </c>
      <c r="C573" s="6" t="str">
        <f>"21005035013"</f>
        <v>21005035013</v>
      </c>
      <c r="D573" s="6"/>
    </row>
    <row r="574" customHeight="1" spans="1:4">
      <c r="A574" s="6" t="s">
        <v>609</v>
      </c>
      <c r="B574" s="6" t="s">
        <v>610</v>
      </c>
      <c r="C574" s="6" t="str">
        <f>"21005013821"</f>
        <v>21005013821</v>
      </c>
      <c r="D574" s="6"/>
    </row>
    <row r="575" customHeight="1" spans="1:4">
      <c r="A575" s="6" t="s">
        <v>609</v>
      </c>
      <c r="B575" s="6" t="s">
        <v>611</v>
      </c>
      <c r="C575" s="6" t="str">
        <f>"21005013427"</f>
        <v>21005013427</v>
      </c>
      <c r="D575" s="6"/>
    </row>
    <row r="576" customHeight="1" spans="1:4">
      <c r="A576" s="6" t="s">
        <v>609</v>
      </c>
      <c r="B576" s="6" t="s">
        <v>612</v>
      </c>
      <c r="C576" s="6" t="str">
        <f>"21005012615"</f>
        <v>21005012615</v>
      </c>
      <c r="D576" s="6"/>
    </row>
    <row r="577" customHeight="1" spans="1:4">
      <c r="A577" s="6" t="s">
        <v>613</v>
      </c>
      <c r="B577" s="6" t="s">
        <v>614</v>
      </c>
      <c r="C577" s="6" t="str">
        <f>"21005011026"</f>
        <v>21005011026</v>
      </c>
      <c r="D577" s="6"/>
    </row>
    <row r="578" customHeight="1" spans="1:4">
      <c r="A578" s="6" t="s">
        <v>613</v>
      </c>
      <c r="B578" s="6" t="s">
        <v>615</v>
      </c>
      <c r="C578" s="6" t="str">
        <f>"21005034022"</f>
        <v>21005034022</v>
      </c>
      <c r="D578" s="6"/>
    </row>
    <row r="579" customHeight="1" spans="1:4">
      <c r="A579" s="6" t="s">
        <v>613</v>
      </c>
      <c r="B579" s="6" t="s">
        <v>616</v>
      </c>
      <c r="C579" s="6" t="str">
        <f>"21005015025"</f>
        <v>21005015025</v>
      </c>
      <c r="D579" s="6"/>
    </row>
    <row r="580" customHeight="1" spans="1:4">
      <c r="A580" s="6" t="s">
        <v>613</v>
      </c>
      <c r="B580" s="6" t="s">
        <v>617</v>
      </c>
      <c r="C580" s="6" t="str">
        <f>"21005050727"</f>
        <v>21005050727</v>
      </c>
      <c r="D580" s="6"/>
    </row>
    <row r="581" customHeight="1" spans="1:4">
      <c r="A581" s="6" t="s">
        <v>613</v>
      </c>
      <c r="B581" s="6" t="s">
        <v>618</v>
      </c>
      <c r="C581" s="6" t="str">
        <f>"21005022912"</f>
        <v>21005022912</v>
      </c>
      <c r="D581" s="6"/>
    </row>
    <row r="582" customHeight="1" spans="1:4">
      <c r="A582" s="6" t="s">
        <v>613</v>
      </c>
      <c r="B582" s="6" t="s">
        <v>619</v>
      </c>
      <c r="C582" s="6" t="str">
        <f>"21005014322"</f>
        <v>21005014322</v>
      </c>
      <c r="D582" s="6"/>
    </row>
    <row r="583" customHeight="1" spans="1:4">
      <c r="A583" s="6" t="s">
        <v>613</v>
      </c>
      <c r="B583" s="6" t="s">
        <v>620</v>
      </c>
      <c r="C583" s="6" t="str">
        <f>"21005022321"</f>
        <v>21005022321</v>
      </c>
      <c r="D583" s="6"/>
    </row>
    <row r="584" customHeight="1" spans="1:4">
      <c r="A584" s="6" t="s">
        <v>613</v>
      </c>
      <c r="B584" s="6" t="s">
        <v>621</v>
      </c>
      <c r="C584" s="6" t="str">
        <f>"21005034019"</f>
        <v>21005034019</v>
      </c>
      <c r="D584" s="6"/>
    </row>
    <row r="585" customHeight="1" spans="1:4">
      <c r="A585" s="6" t="s">
        <v>622</v>
      </c>
      <c r="B585" s="6" t="s">
        <v>623</v>
      </c>
      <c r="C585" s="6" t="str">
        <f>"21005011811"</f>
        <v>21005011811</v>
      </c>
      <c r="D585" s="6"/>
    </row>
    <row r="586" customHeight="1" spans="1:4">
      <c r="A586" s="6" t="s">
        <v>622</v>
      </c>
      <c r="B586" s="6" t="s">
        <v>624</v>
      </c>
      <c r="C586" s="6" t="str">
        <f>"21005020825"</f>
        <v>21005020825</v>
      </c>
      <c r="D586" s="6"/>
    </row>
    <row r="587" customHeight="1" spans="1:4">
      <c r="A587" s="6" t="s">
        <v>622</v>
      </c>
      <c r="B587" s="6" t="s">
        <v>625</v>
      </c>
      <c r="C587" s="6" t="str">
        <f>"21005035026"</f>
        <v>21005035026</v>
      </c>
      <c r="D587" s="6"/>
    </row>
    <row r="588" customHeight="1" spans="1:4">
      <c r="A588" s="6" t="s">
        <v>622</v>
      </c>
      <c r="B588" s="6" t="s">
        <v>626</v>
      </c>
      <c r="C588" s="6" t="str">
        <f>"21005015217"</f>
        <v>21005015217</v>
      </c>
      <c r="D588" s="6"/>
    </row>
    <row r="589" customHeight="1" spans="1:4">
      <c r="A589" s="6" t="s">
        <v>622</v>
      </c>
      <c r="B589" s="6" t="s">
        <v>627</v>
      </c>
      <c r="C589" s="6" t="str">
        <f>"21005061902"</f>
        <v>21005061902</v>
      </c>
      <c r="D589" s="6"/>
    </row>
    <row r="590" customHeight="1" spans="1:4">
      <c r="A590" s="6" t="s">
        <v>622</v>
      </c>
      <c r="B590" s="6" t="s">
        <v>628</v>
      </c>
      <c r="C590" s="6" t="str">
        <f>"21005020716"</f>
        <v>21005020716</v>
      </c>
      <c r="D590" s="6"/>
    </row>
    <row r="591" customHeight="1" spans="1:4">
      <c r="A591" s="6" t="s">
        <v>622</v>
      </c>
      <c r="B591" s="6" t="s">
        <v>629</v>
      </c>
      <c r="C591" s="6" t="str">
        <f>"21005013716"</f>
        <v>21005013716</v>
      </c>
      <c r="D591" s="6"/>
    </row>
    <row r="592" customHeight="1" spans="1:4">
      <c r="A592" s="6" t="s">
        <v>622</v>
      </c>
      <c r="B592" s="6" t="s">
        <v>630</v>
      </c>
      <c r="C592" s="6" t="str">
        <f>"21005031806"</f>
        <v>21005031806</v>
      </c>
      <c r="D592" s="6"/>
    </row>
    <row r="593" customHeight="1" spans="1:4">
      <c r="A593" s="6" t="s">
        <v>622</v>
      </c>
      <c r="B593" s="6" t="s">
        <v>631</v>
      </c>
      <c r="C593" s="6" t="str">
        <f>"21005051706"</f>
        <v>21005051706</v>
      </c>
      <c r="D593" s="6"/>
    </row>
    <row r="594" customHeight="1" spans="1:4">
      <c r="A594" s="6" t="s">
        <v>632</v>
      </c>
      <c r="B594" s="6" t="s">
        <v>633</v>
      </c>
      <c r="C594" s="6" t="str">
        <f>"21005050923"</f>
        <v>21005050923</v>
      </c>
      <c r="D594" s="6"/>
    </row>
    <row r="595" customHeight="1" spans="1:4">
      <c r="A595" s="6" t="s">
        <v>632</v>
      </c>
      <c r="B595" s="6" t="s">
        <v>634</v>
      </c>
      <c r="C595" s="6" t="str">
        <f>"21005060220"</f>
        <v>21005060220</v>
      </c>
      <c r="D595" s="6"/>
    </row>
    <row r="596" customHeight="1" spans="1:4">
      <c r="A596" s="6" t="s">
        <v>632</v>
      </c>
      <c r="B596" s="6" t="s">
        <v>635</v>
      </c>
      <c r="C596" s="6" t="str">
        <f>"21005023424"</f>
        <v>21005023424</v>
      </c>
      <c r="D596" s="6"/>
    </row>
    <row r="597" customHeight="1" spans="1:4">
      <c r="A597" s="6" t="s">
        <v>632</v>
      </c>
      <c r="B597" s="6" t="s">
        <v>636</v>
      </c>
      <c r="C597" s="6" t="str">
        <f>"21005062010"</f>
        <v>21005062010</v>
      </c>
      <c r="D597" s="6"/>
    </row>
    <row r="598" customHeight="1" spans="1:4">
      <c r="A598" s="6" t="s">
        <v>632</v>
      </c>
      <c r="B598" s="6" t="s">
        <v>637</v>
      </c>
      <c r="C598" s="6" t="str">
        <f>"21005053615"</f>
        <v>21005053615</v>
      </c>
      <c r="D598" s="6"/>
    </row>
    <row r="599" customHeight="1" spans="1:4">
      <c r="A599" s="6" t="s">
        <v>632</v>
      </c>
      <c r="B599" s="6" t="s">
        <v>227</v>
      </c>
      <c r="C599" s="6" t="str">
        <f>"21005061824"</f>
        <v>21005061824</v>
      </c>
      <c r="D599" s="6"/>
    </row>
    <row r="600" customHeight="1" spans="1:4">
      <c r="A600" s="6" t="s">
        <v>638</v>
      </c>
      <c r="B600" s="6" t="s">
        <v>639</v>
      </c>
      <c r="C600" s="6" t="str">
        <f>"21005022811"</f>
        <v>21005022811</v>
      </c>
      <c r="D600" s="6"/>
    </row>
    <row r="601" customHeight="1" spans="1:4">
      <c r="A601" s="6" t="s">
        <v>638</v>
      </c>
      <c r="B601" s="6" t="s">
        <v>640</v>
      </c>
      <c r="C601" s="6" t="str">
        <f>"21005050611"</f>
        <v>21005050611</v>
      </c>
      <c r="D601" s="6"/>
    </row>
    <row r="602" customHeight="1" spans="1:4">
      <c r="A602" s="6" t="s">
        <v>638</v>
      </c>
      <c r="B602" s="6" t="s">
        <v>641</v>
      </c>
      <c r="C602" s="6" t="str">
        <f>"21005051612"</f>
        <v>21005051612</v>
      </c>
      <c r="D602" s="6"/>
    </row>
    <row r="603" customHeight="1" spans="1:4">
      <c r="A603" s="6" t="s">
        <v>642</v>
      </c>
      <c r="B603" s="6" t="s">
        <v>643</v>
      </c>
      <c r="C603" s="6" t="str">
        <f>"21005061721"</f>
        <v>21005061721</v>
      </c>
      <c r="D603" s="6"/>
    </row>
    <row r="604" customHeight="1" spans="1:4">
      <c r="A604" s="6" t="s">
        <v>642</v>
      </c>
      <c r="B604" s="6" t="s">
        <v>644</v>
      </c>
      <c r="C604" s="6" t="str">
        <f>"21005031612"</f>
        <v>21005031612</v>
      </c>
      <c r="D604" s="6"/>
    </row>
    <row r="605" customHeight="1" spans="1:4">
      <c r="A605" s="6" t="s">
        <v>642</v>
      </c>
      <c r="B605" s="6" t="s">
        <v>645</v>
      </c>
      <c r="C605" s="6" t="str">
        <f>"21005061106"</f>
        <v>21005061106</v>
      </c>
      <c r="D605" s="6"/>
    </row>
    <row r="606" customHeight="1" spans="1:4">
      <c r="A606" s="6" t="s">
        <v>646</v>
      </c>
      <c r="B606" s="6" t="s">
        <v>647</v>
      </c>
      <c r="C606" s="6" t="str">
        <f>"21005033016"</f>
        <v>21005033016</v>
      </c>
      <c r="D606" s="6"/>
    </row>
    <row r="607" customHeight="1" spans="1:4">
      <c r="A607" s="6" t="s">
        <v>646</v>
      </c>
      <c r="B607" s="6" t="s">
        <v>648</v>
      </c>
      <c r="C607" s="6" t="str">
        <f>"21005024417"</f>
        <v>21005024417</v>
      </c>
      <c r="D607" s="6"/>
    </row>
    <row r="608" customHeight="1" spans="1:4">
      <c r="A608" s="6" t="s">
        <v>646</v>
      </c>
      <c r="B608" s="6" t="s">
        <v>649</v>
      </c>
      <c r="C608" s="6" t="str">
        <f>"21005033126"</f>
        <v>21005033126</v>
      </c>
      <c r="D608" s="6"/>
    </row>
    <row r="609" customHeight="1" spans="1:4">
      <c r="A609" s="10" t="s">
        <v>650</v>
      </c>
      <c r="B609" s="6" t="s">
        <v>651</v>
      </c>
      <c r="C609" s="8" t="str">
        <f>"21005072023"</f>
        <v>21005072023</v>
      </c>
      <c r="D609" s="6"/>
    </row>
    <row r="610" customHeight="1" spans="1:4">
      <c r="A610" s="10" t="s">
        <v>650</v>
      </c>
      <c r="B610" s="6" t="s">
        <v>652</v>
      </c>
      <c r="C610" s="8" t="str">
        <f>"21005072711"</f>
        <v>21005072711</v>
      </c>
      <c r="D610" s="6"/>
    </row>
    <row r="611" customHeight="1" spans="1:4">
      <c r="A611" s="10" t="s">
        <v>650</v>
      </c>
      <c r="B611" s="6" t="s">
        <v>653</v>
      </c>
      <c r="C611" s="8" t="str">
        <f>"21005072814"</f>
        <v>21005072814</v>
      </c>
      <c r="D611" s="6"/>
    </row>
    <row r="612" customHeight="1" spans="1:4">
      <c r="A612" s="7" t="s">
        <v>650</v>
      </c>
      <c r="B612" s="8" t="s">
        <v>654</v>
      </c>
      <c r="C612" s="8" t="str">
        <f>"21005073118"</f>
        <v>21005073118</v>
      </c>
      <c r="D612" s="6"/>
    </row>
    <row r="613" customHeight="1" spans="1:4">
      <c r="A613" s="6" t="s">
        <v>655</v>
      </c>
      <c r="B613" s="6" t="s">
        <v>656</v>
      </c>
      <c r="C613" s="6" t="str">
        <f>"21005041316"</f>
        <v>21005041316</v>
      </c>
      <c r="D613" s="6"/>
    </row>
    <row r="614" customHeight="1" spans="1:4">
      <c r="A614" s="6" t="s">
        <v>655</v>
      </c>
      <c r="B614" s="6" t="s">
        <v>657</v>
      </c>
      <c r="C614" s="6" t="str">
        <f>"21005022712"</f>
        <v>21005022712</v>
      </c>
      <c r="D614" s="6"/>
    </row>
    <row r="615" customHeight="1" spans="1:4">
      <c r="A615" s="6" t="s">
        <v>655</v>
      </c>
      <c r="B615" s="6" t="s">
        <v>658</v>
      </c>
      <c r="C615" s="6" t="str">
        <f>"21005035110"</f>
        <v>21005035110</v>
      </c>
      <c r="D615" s="6"/>
    </row>
    <row r="616" customHeight="1" spans="1:4">
      <c r="A616" s="6" t="s">
        <v>659</v>
      </c>
      <c r="B616" s="6" t="s">
        <v>660</v>
      </c>
      <c r="C616" s="6" t="str">
        <f>"21005033209"</f>
        <v>21005033209</v>
      </c>
      <c r="D616" s="6"/>
    </row>
    <row r="617" customHeight="1" spans="1:4">
      <c r="A617" s="6" t="s">
        <v>661</v>
      </c>
      <c r="B617" s="6" t="s">
        <v>662</v>
      </c>
      <c r="C617" s="6" t="str">
        <f>"21005021722"</f>
        <v>21005021722</v>
      </c>
      <c r="D617" s="6"/>
    </row>
    <row r="618" customHeight="1" spans="1:4">
      <c r="A618" s="6" t="s">
        <v>661</v>
      </c>
      <c r="B618" s="6" t="s">
        <v>663</v>
      </c>
      <c r="C618" s="6" t="str">
        <f>"21005033921"</f>
        <v>21005033921</v>
      </c>
      <c r="D618" s="6"/>
    </row>
    <row r="619" customHeight="1" spans="1:4">
      <c r="A619" s="6" t="s">
        <v>661</v>
      </c>
      <c r="B619" s="6" t="s">
        <v>664</v>
      </c>
      <c r="C619" s="6" t="str">
        <f>"21005050310"</f>
        <v>21005050310</v>
      </c>
      <c r="D619" s="6"/>
    </row>
    <row r="620" customHeight="1" spans="1:4">
      <c r="A620" s="6" t="s">
        <v>665</v>
      </c>
      <c r="B620" s="6" t="s">
        <v>666</v>
      </c>
      <c r="C620" s="6" t="str">
        <f>"21005031624"</f>
        <v>21005031624</v>
      </c>
      <c r="D620" s="6"/>
    </row>
    <row r="621" customHeight="1" spans="1:4">
      <c r="A621" s="6" t="s">
        <v>665</v>
      </c>
      <c r="B621" s="6" t="s">
        <v>667</v>
      </c>
      <c r="C621" s="6" t="str">
        <f>"21005041616"</f>
        <v>21005041616</v>
      </c>
      <c r="D621" s="6"/>
    </row>
    <row r="622" customHeight="1" spans="1:4">
      <c r="A622" s="6" t="s">
        <v>665</v>
      </c>
      <c r="B622" s="6" t="s">
        <v>668</v>
      </c>
      <c r="C622" s="6" t="str">
        <f>"21005062315"</f>
        <v>21005062315</v>
      </c>
      <c r="D622" s="6"/>
    </row>
  </sheetData>
  <mergeCells count="1">
    <mergeCell ref="A1:D1"/>
  </mergeCells>
  <conditionalFormatting sqref="C612">
    <cfRule type="duplicateValues" dxfId="0" priority="3"/>
  </conditionalFormatting>
  <conditionalFormatting sqref="B476:B478">
    <cfRule type="duplicateValues" dxfId="0" priority="6"/>
  </conditionalFormatting>
  <conditionalFormatting sqref="B488:B509">
    <cfRule type="duplicateValues" dxfId="0" priority="9"/>
  </conditionalFormatting>
  <conditionalFormatting sqref="C288:C303">
    <cfRule type="duplicateValues" dxfId="0" priority="4"/>
  </conditionalFormatting>
  <conditionalFormatting sqref="C390:C391">
    <cfRule type="duplicateValues" dxfId="0" priority="1"/>
  </conditionalFormatting>
  <conditionalFormatting sqref="C476:C478">
    <cfRule type="duplicateValues" dxfId="0" priority="5"/>
  </conditionalFormatting>
  <conditionalFormatting sqref="C488:C509">
    <cfRule type="duplicateValues" dxfId="0" priority="8"/>
  </conditionalFormatting>
  <conditionalFormatting sqref="C609:C611">
    <cfRule type="duplicateValues" dxfId="0" priority="7"/>
  </conditionalFormatting>
  <conditionalFormatting sqref="C2:C287 C304:C389 C392:C475 C613:C622 C479:C487 C510:C608">
    <cfRule type="duplicateValues" dxfId="0" priority="10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进入面试人员名单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你就是我生命中的过客</cp:lastModifiedBy>
  <dcterms:created xsi:type="dcterms:W3CDTF">2008-09-11T17:22:00Z</dcterms:created>
  <dcterms:modified xsi:type="dcterms:W3CDTF">2021-08-31T23:39:08Z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2A8E446FA63449C5B1550AD34440138D</vt:lpwstr>
  </property>
  <property fmtid="{D5CDD505-2E9C-101B-9397-08002B2CF9AE}" pid="3" name="KSOProductBuildVer">
    <vt:lpwstr>2052-11.1.0.10700</vt:lpwstr>
  </property>
</Properties>
</file>