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5570" windowHeight="9840"/>
  </bookViews>
  <sheets>
    <sheet name="进入面试人员名单" sheetId="1" r:id="rId1"/>
  </sheets>
  <definedNames>
    <definedName name="_xlnm._FilterDatabase" localSheetId="0" hidden="1">进入面试人员名单!$A$2:$D$1011</definedName>
  </definedNames>
  <calcPr calcId="145621"/>
</workbook>
</file>

<file path=xl/calcChain.xml><?xml version="1.0" encoding="utf-8"?>
<calcChain xmlns="http://schemas.openxmlformats.org/spreadsheetml/2006/main">
  <c r="C1011" i="1" l="1"/>
  <c r="C1010" i="1"/>
  <c r="C1009" i="1"/>
  <c r="C1008" i="1"/>
  <c r="C1007" i="1"/>
  <c r="C1006" i="1"/>
  <c r="C1005" i="1"/>
  <c r="C1004" i="1"/>
  <c r="C1003" i="1"/>
  <c r="C1002" i="1"/>
  <c r="C1001" i="1"/>
  <c r="C1000" i="1"/>
  <c r="C999" i="1"/>
  <c r="C998" i="1"/>
  <c r="C997" i="1"/>
  <c r="C996" i="1"/>
  <c r="C995" i="1"/>
  <c r="C994" i="1"/>
  <c r="C993" i="1"/>
  <c r="C992" i="1"/>
  <c r="C991" i="1"/>
  <c r="C990" i="1"/>
  <c r="C989" i="1"/>
  <c r="C988" i="1"/>
  <c r="C987" i="1"/>
  <c r="C986" i="1"/>
  <c r="C985" i="1"/>
  <c r="C984" i="1"/>
  <c r="C983" i="1"/>
  <c r="C982" i="1"/>
  <c r="C981" i="1"/>
  <c r="C980" i="1"/>
  <c r="C979" i="1"/>
  <c r="C978" i="1"/>
  <c r="C977" i="1"/>
  <c r="C976" i="1"/>
  <c r="C975" i="1"/>
  <c r="C974" i="1"/>
  <c r="C973" i="1"/>
  <c r="C972" i="1"/>
  <c r="C971" i="1"/>
  <c r="C970" i="1"/>
  <c r="C969" i="1"/>
  <c r="C968" i="1"/>
  <c r="C967" i="1"/>
  <c r="C966" i="1"/>
  <c r="C965" i="1"/>
  <c r="C964" i="1"/>
  <c r="C963" i="1"/>
  <c r="C962" i="1"/>
  <c r="C961" i="1"/>
  <c r="C960" i="1"/>
  <c r="C959" i="1"/>
  <c r="C958" i="1"/>
  <c r="C957" i="1"/>
  <c r="C956" i="1"/>
  <c r="C955" i="1"/>
  <c r="C954" i="1"/>
  <c r="C953" i="1"/>
  <c r="C952" i="1"/>
  <c r="C951" i="1"/>
  <c r="C950" i="1"/>
  <c r="C949" i="1"/>
  <c r="C948" i="1"/>
  <c r="C947" i="1"/>
  <c r="C946" i="1"/>
  <c r="C945" i="1"/>
  <c r="C944" i="1"/>
  <c r="C943" i="1"/>
  <c r="C942" i="1"/>
  <c r="C941" i="1"/>
  <c r="C940" i="1"/>
  <c r="C939" i="1"/>
  <c r="C938" i="1"/>
  <c r="C937" i="1"/>
  <c r="C936" i="1"/>
  <c r="C935" i="1"/>
  <c r="C934" i="1"/>
  <c r="C933" i="1"/>
  <c r="C932" i="1"/>
  <c r="C931" i="1"/>
  <c r="C930" i="1"/>
  <c r="C929" i="1"/>
  <c r="C928" i="1"/>
  <c r="C927" i="1"/>
  <c r="C926" i="1"/>
  <c r="C925" i="1"/>
  <c r="C924" i="1"/>
  <c r="C923" i="1"/>
  <c r="C922" i="1"/>
  <c r="C921" i="1"/>
  <c r="C920" i="1"/>
  <c r="C919" i="1"/>
  <c r="C918" i="1"/>
  <c r="C917" i="1"/>
  <c r="C916" i="1"/>
  <c r="C915" i="1"/>
  <c r="C914" i="1"/>
  <c r="C913" i="1"/>
  <c r="C912" i="1"/>
  <c r="C911" i="1"/>
  <c r="C910" i="1"/>
  <c r="C909" i="1"/>
  <c r="C908" i="1"/>
  <c r="C907" i="1"/>
  <c r="C906" i="1"/>
  <c r="C905" i="1"/>
  <c r="C904" i="1"/>
  <c r="C903" i="1"/>
  <c r="C902" i="1"/>
  <c r="C901" i="1"/>
  <c r="C900" i="1"/>
  <c r="C899" i="1"/>
  <c r="C898" i="1"/>
  <c r="C897" i="1"/>
  <c r="C896" i="1"/>
  <c r="C895" i="1"/>
  <c r="C894" i="1"/>
  <c r="C893" i="1"/>
  <c r="C892" i="1"/>
  <c r="C891" i="1"/>
  <c r="C890" i="1"/>
  <c r="C889" i="1"/>
  <c r="C888" i="1"/>
  <c r="C887" i="1"/>
  <c r="C886" i="1"/>
  <c r="C885" i="1"/>
  <c r="C884" i="1"/>
  <c r="C883" i="1"/>
  <c r="C882" i="1"/>
  <c r="C881" i="1"/>
  <c r="C880" i="1"/>
  <c r="C879" i="1"/>
  <c r="C878" i="1"/>
  <c r="C877" i="1"/>
  <c r="C876" i="1"/>
  <c r="C875" i="1"/>
  <c r="C874" i="1"/>
  <c r="C873" i="1"/>
  <c r="C872" i="1"/>
  <c r="C871" i="1"/>
  <c r="C870" i="1"/>
  <c r="C869" i="1"/>
  <c r="C868" i="1"/>
  <c r="C867" i="1"/>
  <c r="C866" i="1"/>
  <c r="C865" i="1"/>
  <c r="C864" i="1"/>
  <c r="C863" i="1"/>
  <c r="C862" i="1"/>
  <c r="C861" i="1"/>
  <c r="C860" i="1"/>
  <c r="C859" i="1"/>
  <c r="C858" i="1"/>
  <c r="C857" i="1"/>
  <c r="C856" i="1"/>
  <c r="C855" i="1"/>
  <c r="C854" i="1"/>
  <c r="C853" i="1"/>
  <c r="C852" i="1"/>
  <c r="C851" i="1"/>
  <c r="C850" i="1"/>
  <c r="C849" i="1"/>
  <c r="C848" i="1"/>
  <c r="C847" i="1"/>
  <c r="C846" i="1"/>
  <c r="C845" i="1"/>
  <c r="C844" i="1"/>
  <c r="C843" i="1"/>
  <c r="C842" i="1"/>
  <c r="C841" i="1"/>
  <c r="C840" i="1"/>
  <c r="C839" i="1"/>
  <c r="C838" i="1"/>
  <c r="C837" i="1"/>
  <c r="C836" i="1"/>
  <c r="C835" i="1"/>
  <c r="C834" i="1"/>
  <c r="C833" i="1"/>
  <c r="C832" i="1"/>
  <c r="C831" i="1"/>
  <c r="C830" i="1"/>
  <c r="C829" i="1"/>
  <c r="C828" i="1"/>
  <c r="C827" i="1"/>
  <c r="C826" i="1"/>
  <c r="C825" i="1"/>
  <c r="C824" i="1"/>
  <c r="C823" i="1"/>
  <c r="C822" i="1"/>
  <c r="C821" i="1"/>
  <c r="C820" i="1"/>
  <c r="C819" i="1"/>
  <c r="C818" i="1"/>
  <c r="C817" i="1"/>
  <c r="C816" i="1"/>
  <c r="C815" i="1"/>
  <c r="C814" i="1"/>
  <c r="C813" i="1"/>
  <c r="C812" i="1"/>
  <c r="C811" i="1"/>
  <c r="C810" i="1"/>
  <c r="C809" i="1"/>
  <c r="C808" i="1"/>
  <c r="C807" i="1"/>
  <c r="C806" i="1"/>
  <c r="C805" i="1"/>
  <c r="C804" i="1"/>
  <c r="C803" i="1"/>
  <c r="C802" i="1"/>
  <c r="C801" i="1"/>
  <c r="C800" i="1"/>
  <c r="C799" i="1"/>
  <c r="C798" i="1"/>
  <c r="C797" i="1"/>
  <c r="C796" i="1"/>
  <c r="C795" i="1"/>
  <c r="C794" i="1"/>
  <c r="C793" i="1"/>
  <c r="C792" i="1"/>
  <c r="C791" i="1"/>
  <c r="C790" i="1"/>
  <c r="C789" i="1"/>
  <c r="C788" i="1"/>
  <c r="C787" i="1"/>
  <c r="C786" i="1"/>
  <c r="C785" i="1"/>
  <c r="C784" i="1"/>
  <c r="C783" i="1"/>
  <c r="C782" i="1"/>
  <c r="C781" i="1"/>
  <c r="C780" i="1"/>
  <c r="C779" i="1"/>
  <c r="C778" i="1"/>
  <c r="C777" i="1"/>
  <c r="C776" i="1"/>
  <c r="C775" i="1"/>
  <c r="C774" i="1"/>
  <c r="C773" i="1"/>
  <c r="C772" i="1"/>
  <c r="C771" i="1"/>
  <c r="C770" i="1"/>
  <c r="C769" i="1"/>
  <c r="C768" i="1"/>
  <c r="C767" i="1"/>
  <c r="C766" i="1"/>
  <c r="C765" i="1"/>
  <c r="C764" i="1"/>
  <c r="C763" i="1"/>
  <c r="C762" i="1"/>
  <c r="C761" i="1"/>
  <c r="C760" i="1"/>
  <c r="C759" i="1"/>
  <c r="C758" i="1"/>
  <c r="C757" i="1"/>
  <c r="C756" i="1"/>
  <c r="C755" i="1"/>
  <c r="C754" i="1"/>
  <c r="C753" i="1"/>
  <c r="C752" i="1"/>
  <c r="C751" i="1"/>
  <c r="C750" i="1"/>
  <c r="C749" i="1"/>
  <c r="C748" i="1"/>
  <c r="C747" i="1"/>
  <c r="C746" i="1"/>
  <c r="C745" i="1"/>
  <c r="C744" i="1"/>
  <c r="C743" i="1"/>
  <c r="C742" i="1"/>
  <c r="C741" i="1"/>
  <c r="C740" i="1"/>
  <c r="C739" i="1"/>
  <c r="C738" i="1"/>
  <c r="C737" i="1"/>
  <c r="C736" i="1"/>
  <c r="C735" i="1"/>
  <c r="C734" i="1"/>
  <c r="C733" i="1"/>
  <c r="C732" i="1"/>
  <c r="C731" i="1"/>
  <c r="C730" i="1"/>
  <c r="C729" i="1"/>
  <c r="C728" i="1"/>
  <c r="C727" i="1"/>
  <c r="C726" i="1"/>
  <c r="C725" i="1"/>
  <c r="C724" i="1"/>
  <c r="C723" i="1"/>
  <c r="C722" i="1"/>
  <c r="C721" i="1"/>
  <c r="C720" i="1"/>
  <c r="C719" i="1"/>
  <c r="C718" i="1"/>
  <c r="C717" i="1"/>
  <c r="C716" i="1"/>
  <c r="C715" i="1"/>
  <c r="C714" i="1"/>
  <c r="C713" i="1"/>
  <c r="C712" i="1"/>
  <c r="C711" i="1"/>
  <c r="C710" i="1"/>
  <c r="C709" i="1"/>
  <c r="C708" i="1"/>
  <c r="C707" i="1"/>
  <c r="C706" i="1"/>
  <c r="C705" i="1"/>
  <c r="C704" i="1"/>
  <c r="C703" i="1"/>
  <c r="C702" i="1"/>
  <c r="C701" i="1"/>
  <c r="C700" i="1"/>
  <c r="C699" i="1"/>
  <c r="C698" i="1"/>
  <c r="C697" i="1"/>
  <c r="C696" i="1"/>
  <c r="C695" i="1"/>
  <c r="C694" i="1"/>
  <c r="C693" i="1"/>
  <c r="C692" i="1"/>
  <c r="C691" i="1"/>
  <c r="C690" i="1"/>
  <c r="C689" i="1"/>
  <c r="C688" i="1"/>
  <c r="C687" i="1"/>
  <c r="C686" i="1"/>
  <c r="C685" i="1"/>
  <c r="C684" i="1"/>
  <c r="C683" i="1"/>
  <c r="C682" i="1"/>
  <c r="C681" i="1"/>
  <c r="C680" i="1"/>
  <c r="C679" i="1"/>
  <c r="C678" i="1"/>
  <c r="C677" i="1"/>
  <c r="C676" i="1"/>
  <c r="C675" i="1"/>
  <c r="C674" i="1"/>
  <c r="C673" i="1"/>
  <c r="C672" i="1"/>
  <c r="C671" i="1"/>
  <c r="C670" i="1"/>
  <c r="C669" i="1"/>
  <c r="C668" i="1"/>
  <c r="C667" i="1"/>
  <c r="C666" i="1"/>
  <c r="C665" i="1"/>
  <c r="C664" i="1"/>
  <c r="C663" i="1"/>
  <c r="C662" i="1"/>
  <c r="C661" i="1"/>
  <c r="C660" i="1"/>
  <c r="C659" i="1"/>
  <c r="C658" i="1"/>
  <c r="C657" i="1"/>
  <c r="C656" i="1"/>
  <c r="C655" i="1"/>
  <c r="C654" i="1"/>
  <c r="C653" i="1"/>
  <c r="C652" i="1"/>
  <c r="C651" i="1"/>
  <c r="C650" i="1"/>
  <c r="C649" i="1"/>
  <c r="C648" i="1"/>
  <c r="C647" i="1"/>
  <c r="C646" i="1"/>
  <c r="C645" i="1"/>
  <c r="C644" i="1"/>
  <c r="C643" i="1"/>
  <c r="C642" i="1"/>
  <c r="C641" i="1"/>
  <c r="C640" i="1"/>
  <c r="C639" i="1"/>
  <c r="C638" i="1"/>
  <c r="C637" i="1"/>
  <c r="C636" i="1"/>
  <c r="C635" i="1"/>
  <c r="C634" i="1"/>
  <c r="C633" i="1"/>
  <c r="C632" i="1"/>
  <c r="C631" i="1"/>
  <c r="C630" i="1"/>
  <c r="C629" i="1"/>
  <c r="C628" i="1"/>
  <c r="C627" i="1"/>
  <c r="C626" i="1"/>
  <c r="C625" i="1"/>
  <c r="C624" i="1"/>
  <c r="C623" i="1"/>
  <c r="C622" i="1"/>
  <c r="C621" i="1"/>
  <c r="C620" i="1"/>
  <c r="C619" i="1"/>
  <c r="C618" i="1"/>
  <c r="C617" i="1"/>
  <c r="C616" i="1"/>
  <c r="C615" i="1"/>
  <c r="C614" i="1"/>
  <c r="C613" i="1"/>
  <c r="C612" i="1"/>
  <c r="C611" i="1"/>
  <c r="C610" i="1"/>
  <c r="C609" i="1"/>
  <c r="C608" i="1"/>
  <c r="C607" i="1"/>
  <c r="C606" i="1"/>
  <c r="C605" i="1"/>
  <c r="C604" i="1"/>
  <c r="C603" i="1"/>
  <c r="C602" i="1"/>
  <c r="C601" i="1"/>
  <c r="C600" i="1"/>
  <c r="C599" i="1"/>
  <c r="C598" i="1"/>
  <c r="C597" i="1"/>
  <c r="C596" i="1"/>
  <c r="C595" i="1"/>
  <c r="C594" i="1"/>
  <c r="C593" i="1"/>
  <c r="C592" i="1"/>
  <c r="C591" i="1"/>
  <c r="C590" i="1"/>
  <c r="C589" i="1"/>
  <c r="C588" i="1"/>
  <c r="C587" i="1"/>
  <c r="C586" i="1"/>
  <c r="C585" i="1"/>
  <c r="C584" i="1"/>
  <c r="C583" i="1"/>
  <c r="C582" i="1"/>
  <c r="C581" i="1"/>
  <c r="C580" i="1"/>
  <c r="C579" i="1"/>
  <c r="C578" i="1"/>
  <c r="C577" i="1"/>
  <c r="C576" i="1"/>
  <c r="C575" i="1"/>
  <c r="C574" i="1"/>
  <c r="C573" i="1"/>
  <c r="C572" i="1"/>
  <c r="C571" i="1"/>
  <c r="C570" i="1"/>
  <c r="C569" i="1"/>
  <c r="C568" i="1"/>
  <c r="C567" i="1"/>
  <c r="C566" i="1"/>
  <c r="C565" i="1"/>
  <c r="C564" i="1"/>
  <c r="C563" i="1"/>
  <c r="C562" i="1"/>
  <c r="C561" i="1"/>
  <c r="C560" i="1"/>
  <c r="C559" i="1"/>
  <c r="C558" i="1"/>
  <c r="C557" i="1"/>
  <c r="C556" i="1"/>
  <c r="C555" i="1"/>
  <c r="C554" i="1"/>
  <c r="C553" i="1"/>
  <c r="C552" i="1"/>
  <c r="C551" i="1"/>
  <c r="C550" i="1"/>
  <c r="C549" i="1"/>
  <c r="C548" i="1"/>
  <c r="C547" i="1"/>
  <c r="C546" i="1"/>
  <c r="C545" i="1"/>
  <c r="C544" i="1"/>
  <c r="C543" i="1"/>
  <c r="C542" i="1"/>
  <c r="C541" i="1"/>
  <c r="C540" i="1"/>
  <c r="C539" i="1"/>
  <c r="C538" i="1"/>
  <c r="C537" i="1"/>
  <c r="C536" i="1"/>
  <c r="C535" i="1"/>
  <c r="C534" i="1"/>
  <c r="C533" i="1"/>
  <c r="C532" i="1"/>
  <c r="C531" i="1"/>
  <c r="C530" i="1"/>
  <c r="C529" i="1"/>
  <c r="C528" i="1"/>
  <c r="C527" i="1"/>
  <c r="C526" i="1"/>
  <c r="C525" i="1"/>
  <c r="C524" i="1"/>
  <c r="C523" i="1"/>
  <c r="C522" i="1"/>
  <c r="C521" i="1"/>
  <c r="C520" i="1"/>
  <c r="C519" i="1"/>
  <c r="C518" i="1"/>
  <c r="C517" i="1"/>
  <c r="C516" i="1"/>
  <c r="C515" i="1"/>
  <c r="C514" i="1"/>
  <c r="C513" i="1"/>
  <c r="C512" i="1"/>
  <c r="C511" i="1"/>
  <c r="C510" i="1"/>
  <c r="C509" i="1"/>
  <c r="C508" i="1"/>
  <c r="C507" i="1"/>
  <c r="C506" i="1"/>
  <c r="C505" i="1"/>
  <c r="C504" i="1"/>
  <c r="C503" i="1"/>
  <c r="C502" i="1"/>
  <c r="C501" i="1"/>
  <c r="C500" i="1"/>
  <c r="C499" i="1"/>
  <c r="C498" i="1"/>
  <c r="C497" i="1"/>
  <c r="C496" i="1"/>
  <c r="C495" i="1"/>
  <c r="C494" i="1"/>
  <c r="C493" i="1"/>
  <c r="C492" i="1"/>
  <c r="C491" i="1"/>
  <c r="C490" i="1"/>
  <c r="C489" i="1"/>
  <c r="C488" i="1"/>
  <c r="C487" i="1"/>
  <c r="C486" i="1"/>
  <c r="C485" i="1"/>
  <c r="C484" i="1"/>
  <c r="C483" i="1"/>
  <c r="C482" i="1"/>
  <c r="C481" i="1"/>
  <c r="C480" i="1"/>
  <c r="C479" i="1"/>
  <c r="C478" i="1"/>
  <c r="C477" i="1"/>
  <c r="C476" i="1"/>
  <c r="C475" i="1"/>
  <c r="C474" i="1"/>
  <c r="C473" i="1"/>
  <c r="C472" i="1"/>
  <c r="C471" i="1"/>
  <c r="C470" i="1"/>
  <c r="C469" i="1"/>
  <c r="C468" i="1"/>
  <c r="C467" i="1"/>
  <c r="C466" i="1"/>
  <c r="C465" i="1"/>
  <c r="C464" i="1"/>
  <c r="C463" i="1"/>
  <c r="C462" i="1"/>
  <c r="C461" i="1"/>
  <c r="C460" i="1"/>
  <c r="C459" i="1"/>
  <c r="C458" i="1"/>
  <c r="C457" i="1"/>
  <c r="C456" i="1"/>
  <c r="C455" i="1"/>
  <c r="C454" i="1"/>
  <c r="C453" i="1"/>
  <c r="C452" i="1"/>
  <c r="C451" i="1"/>
  <c r="C450" i="1"/>
  <c r="C449" i="1"/>
  <c r="C448" i="1"/>
  <c r="C447" i="1"/>
  <c r="C446" i="1"/>
  <c r="C445" i="1"/>
  <c r="C444" i="1"/>
  <c r="C443" i="1"/>
  <c r="C442" i="1"/>
  <c r="C441" i="1"/>
  <c r="C440" i="1"/>
  <c r="C439" i="1"/>
  <c r="C438" i="1"/>
  <c r="C437" i="1"/>
  <c r="C436" i="1"/>
  <c r="C435" i="1"/>
  <c r="C434" i="1"/>
  <c r="C433" i="1"/>
  <c r="C432" i="1"/>
  <c r="C431" i="1"/>
  <c r="C430" i="1"/>
  <c r="C429" i="1"/>
  <c r="C428" i="1"/>
  <c r="C427" i="1"/>
  <c r="C426" i="1"/>
  <c r="C425" i="1"/>
  <c r="C424" i="1"/>
  <c r="C423" i="1"/>
  <c r="C422" i="1"/>
  <c r="C421" i="1"/>
  <c r="C420" i="1"/>
  <c r="C419" i="1"/>
  <c r="C418" i="1"/>
  <c r="C417" i="1"/>
  <c r="C416" i="1"/>
  <c r="C415" i="1"/>
  <c r="C414" i="1"/>
  <c r="C413" i="1"/>
  <c r="C412" i="1"/>
  <c r="C411" i="1"/>
  <c r="C410" i="1"/>
  <c r="C409" i="1"/>
  <c r="C408" i="1"/>
  <c r="C407" i="1"/>
  <c r="C406" i="1"/>
  <c r="C405" i="1"/>
  <c r="C404" i="1"/>
  <c r="C403" i="1"/>
  <c r="C402" i="1"/>
  <c r="C401" i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7" i="1"/>
  <c r="C6" i="1"/>
  <c r="C5" i="1"/>
  <c r="C4" i="1"/>
  <c r="C3" i="1"/>
</calcChain>
</file>

<file path=xl/sharedStrings.xml><?xml version="1.0" encoding="utf-8"?>
<sst xmlns="http://schemas.openxmlformats.org/spreadsheetml/2006/main" count="2023" uniqueCount="1144">
  <si>
    <t>2021年南阳市公开招聘 “聘用制”工作人员进入面试人员名单--城乡一体化示范区</t>
  </si>
  <si>
    <t>姓名</t>
  </si>
  <si>
    <t>准考证号</t>
  </si>
  <si>
    <t>备注</t>
  </si>
  <si>
    <t>2001-小学语文教师(第八完全学校小学部)</t>
  </si>
  <si>
    <t>杨乐</t>
  </si>
  <si>
    <t>曾宪萌</t>
  </si>
  <si>
    <t>段娟娟</t>
  </si>
  <si>
    <t>郭欣</t>
  </si>
  <si>
    <t>张云峰</t>
  </si>
  <si>
    <t>陈笛</t>
  </si>
  <si>
    <t>贾雷菡</t>
  </si>
  <si>
    <t>吕乐</t>
  </si>
  <si>
    <t>张白雪</t>
  </si>
  <si>
    <t>巩凯伦</t>
  </si>
  <si>
    <t>张乾</t>
  </si>
  <si>
    <t>侯玉潇</t>
  </si>
  <si>
    <t>张潇</t>
  </si>
  <si>
    <t>徐莹莹</t>
  </si>
  <si>
    <t>田嘉欣</t>
  </si>
  <si>
    <t>陈彬</t>
  </si>
  <si>
    <t>杨孟蕊</t>
  </si>
  <si>
    <t>杜红丰</t>
  </si>
  <si>
    <t>薛佳薇</t>
  </si>
  <si>
    <t>薛佳银</t>
  </si>
  <si>
    <t>李珂</t>
  </si>
  <si>
    <t>曹岩</t>
  </si>
  <si>
    <t>张寒</t>
  </si>
  <si>
    <t>田甜</t>
  </si>
  <si>
    <t>邵楚涵</t>
  </si>
  <si>
    <t>江军</t>
  </si>
  <si>
    <t>刘锦</t>
  </si>
  <si>
    <t>2002-小学数学教师(第八完全学校小学部)</t>
  </si>
  <si>
    <t>包大千</t>
  </si>
  <si>
    <t>董平</t>
  </si>
  <si>
    <t>王婷</t>
  </si>
  <si>
    <t>武琪</t>
  </si>
  <si>
    <t>洪小惠</t>
  </si>
  <si>
    <t>李艳平</t>
  </si>
  <si>
    <t>朱玲琴</t>
  </si>
  <si>
    <t>冯睿楠</t>
  </si>
  <si>
    <t>李晓丹</t>
  </si>
  <si>
    <t>雷玉玲</t>
  </si>
  <si>
    <t>张豆</t>
  </si>
  <si>
    <t>朱光辉</t>
  </si>
  <si>
    <t>李顺园</t>
  </si>
  <si>
    <t>丁玉倩</t>
  </si>
  <si>
    <t>殷富丽</t>
  </si>
  <si>
    <t>武佳佳</t>
  </si>
  <si>
    <t>王鑫</t>
  </si>
  <si>
    <t>樊玥琳</t>
  </si>
  <si>
    <t>靳慧媛</t>
  </si>
  <si>
    <t>李广丽</t>
  </si>
  <si>
    <t>李聪</t>
  </si>
  <si>
    <t>王康军</t>
  </si>
  <si>
    <t>沈涵章</t>
  </si>
  <si>
    <t>陈玉姣</t>
  </si>
  <si>
    <t>2003-小学英语教师(第八完全学校小学部)</t>
  </si>
  <si>
    <t>赵迎新</t>
  </si>
  <si>
    <t>马瑜含</t>
  </si>
  <si>
    <t>高迪</t>
  </si>
  <si>
    <t>李丽</t>
  </si>
  <si>
    <t>姚园园</t>
  </si>
  <si>
    <t>2004-小学体育教师(第八完全学校小学部)</t>
  </si>
  <si>
    <t>孙畅</t>
  </si>
  <si>
    <t>吕通</t>
  </si>
  <si>
    <t>史晨煜</t>
  </si>
  <si>
    <t>2005-小学美术教师(第八完全学校小学部)</t>
  </si>
  <si>
    <t>周曼曼</t>
  </si>
  <si>
    <t>金艳丽</t>
  </si>
  <si>
    <t>2006-小学音乐教师(第八完全学校小学部)</t>
  </si>
  <si>
    <t>姜瑞锋</t>
  </si>
  <si>
    <t>郭倩茹</t>
  </si>
  <si>
    <t>李嘉慧</t>
  </si>
  <si>
    <t>陈亭含</t>
  </si>
  <si>
    <t>尹玥</t>
  </si>
  <si>
    <t>王为新</t>
  </si>
  <si>
    <t>2007-小学语文教师(第二十完全学校小学部)</t>
  </si>
  <si>
    <t>仝英</t>
  </si>
  <si>
    <t>田培文</t>
  </si>
  <si>
    <t>江彤彤</t>
  </si>
  <si>
    <t>张东琰</t>
  </si>
  <si>
    <t>安兵</t>
  </si>
  <si>
    <t>井赛</t>
  </si>
  <si>
    <t>尹中含</t>
  </si>
  <si>
    <t>高文君</t>
  </si>
  <si>
    <t>刘李欣</t>
  </si>
  <si>
    <t>严憬悦</t>
  </si>
  <si>
    <t>张静</t>
  </si>
  <si>
    <t>刘家君</t>
  </si>
  <si>
    <t>杨姗姗</t>
  </si>
  <si>
    <t>康千千</t>
  </si>
  <si>
    <t>曲柯阳</t>
  </si>
  <si>
    <t>常乐奇</t>
  </si>
  <si>
    <t>翟佳</t>
  </si>
  <si>
    <t>李仪</t>
  </si>
  <si>
    <t>马东来</t>
  </si>
  <si>
    <t>张韵铮</t>
  </si>
  <si>
    <t>栾景云</t>
  </si>
  <si>
    <t>曾雅新</t>
  </si>
  <si>
    <t>翟洺漾</t>
  </si>
  <si>
    <t>吴永姣</t>
  </si>
  <si>
    <t>郭丽亚</t>
  </si>
  <si>
    <t>杨茹帆</t>
  </si>
  <si>
    <t>屈晏如</t>
  </si>
  <si>
    <t>邵明艺</t>
  </si>
  <si>
    <t>丁玲玲</t>
  </si>
  <si>
    <t>师凤阳</t>
  </si>
  <si>
    <t>吴丽丽</t>
  </si>
  <si>
    <t>郑启景</t>
  </si>
  <si>
    <t>刘哲绮</t>
  </si>
  <si>
    <t>曾令雪</t>
  </si>
  <si>
    <t>余洋</t>
  </si>
  <si>
    <t>牛海燕</t>
  </si>
  <si>
    <t>朱猛</t>
  </si>
  <si>
    <t>2008-小学数学教师(第二十完全学校小学部)</t>
  </si>
  <si>
    <t>管继鹏</t>
  </si>
  <si>
    <t>李荣融</t>
  </si>
  <si>
    <t>韩以撒</t>
  </si>
  <si>
    <t>赵德阳</t>
  </si>
  <si>
    <t>黄婉汝</t>
  </si>
  <si>
    <t>刘贵</t>
  </si>
  <si>
    <t>李佳</t>
  </si>
  <si>
    <t>王钰麟</t>
  </si>
  <si>
    <t>王莉喆</t>
  </si>
  <si>
    <t>张迎</t>
  </si>
  <si>
    <t>邢小燕</t>
  </si>
  <si>
    <t>张颖</t>
  </si>
  <si>
    <t>张健</t>
  </si>
  <si>
    <t>任稳淑</t>
  </si>
  <si>
    <t>周紫平</t>
  </si>
  <si>
    <t>陈嫚</t>
  </si>
  <si>
    <t>周博</t>
  </si>
  <si>
    <t>宋海瑾</t>
  </si>
  <si>
    <t>白正帅</t>
  </si>
  <si>
    <t>梁柯</t>
  </si>
  <si>
    <t>孟博</t>
  </si>
  <si>
    <t>王玫玫</t>
  </si>
  <si>
    <t>杨婉君</t>
  </si>
  <si>
    <t>刘静</t>
  </si>
  <si>
    <t>贾雪颖</t>
  </si>
  <si>
    <t>王露</t>
  </si>
  <si>
    <t>闫璐</t>
  </si>
  <si>
    <t>刘玉英</t>
  </si>
  <si>
    <t>仵星</t>
  </si>
  <si>
    <t>王威林</t>
  </si>
  <si>
    <t>邵文冰</t>
  </si>
  <si>
    <t>习羽</t>
  </si>
  <si>
    <t>王晓梦</t>
  </si>
  <si>
    <t>周春晓</t>
  </si>
  <si>
    <t>王晓</t>
  </si>
  <si>
    <t>唐宇</t>
  </si>
  <si>
    <t>2009-小学英语教师(第二十完全学校小学部)</t>
  </si>
  <si>
    <t>张倩</t>
  </si>
  <si>
    <t>吴青</t>
  </si>
  <si>
    <t>王珂</t>
  </si>
  <si>
    <t>徐子杰</t>
  </si>
  <si>
    <t>冉明</t>
  </si>
  <si>
    <t>郑红鑫</t>
  </si>
  <si>
    <t>鞠玥</t>
  </si>
  <si>
    <t>张欣</t>
  </si>
  <si>
    <t>李慧聪</t>
  </si>
  <si>
    <t>王丹丹</t>
  </si>
  <si>
    <t>王路</t>
  </si>
  <si>
    <t>2010-小学体育教师(第二十完全学校小学部)</t>
  </si>
  <si>
    <t>王秋方</t>
  </si>
  <si>
    <t>王瑞</t>
  </si>
  <si>
    <t>甘泉</t>
  </si>
  <si>
    <t>高强</t>
  </si>
  <si>
    <t>2011-小学美术教师(第二十完全学校小学部)</t>
  </si>
  <si>
    <t>陈露文</t>
  </si>
  <si>
    <t>杨益涛</t>
  </si>
  <si>
    <t>张玲玲</t>
  </si>
  <si>
    <t>荣蓉</t>
  </si>
  <si>
    <t>赵晨曦</t>
  </si>
  <si>
    <t>2012-小学音乐教师(第二十完全学校小学部)</t>
  </si>
  <si>
    <t>陈科旭</t>
  </si>
  <si>
    <t>2013-小学信息技术教师(第二十完全学校小学部)</t>
  </si>
  <si>
    <t>范亚楠</t>
  </si>
  <si>
    <t>李倩倩</t>
  </si>
  <si>
    <t>周勉</t>
  </si>
  <si>
    <t>2014-初中语文教师(第二十完全学校初中部)</t>
  </si>
  <si>
    <t>高倩</t>
  </si>
  <si>
    <t>高小焕</t>
  </si>
  <si>
    <t>刘自强</t>
  </si>
  <si>
    <t>陈金真</t>
  </si>
  <si>
    <t>王保玲</t>
  </si>
  <si>
    <t>李婷</t>
  </si>
  <si>
    <t>郝林硕</t>
  </si>
  <si>
    <t>孙钥鑫</t>
  </si>
  <si>
    <t>赵楠楠</t>
  </si>
  <si>
    <t>韩子宵</t>
  </si>
  <si>
    <t>范明珠</t>
  </si>
  <si>
    <t>阮条勤</t>
  </si>
  <si>
    <t>魏晶晶</t>
  </si>
  <si>
    <t>李亚奇</t>
  </si>
  <si>
    <t>王钦</t>
  </si>
  <si>
    <t>贾丽</t>
  </si>
  <si>
    <t>牛玉</t>
  </si>
  <si>
    <t>尹肖</t>
  </si>
  <si>
    <t>郭海航</t>
  </si>
  <si>
    <t>2015-初中数学教师(第二十完全学校初中部)</t>
  </si>
  <si>
    <t>张松荣</t>
  </si>
  <si>
    <t>李铁铖</t>
  </si>
  <si>
    <t>王晓熠</t>
  </si>
  <si>
    <t>徐铭良</t>
  </si>
  <si>
    <t>王丽君</t>
  </si>
  <si>
    <t>张一丹</t>
  </si>
  <si>
    <t>王柯</t>
  </si>
  <si>
    <t>王星贺</t>
  </si>
  <si>
    <t>张可</t>
  </si>
  <si>
    <t>陈盼</t>
  </si>
  <si>
    <t>张文思</t>
  </si>
  <si>
    <t>刘笑颜</t>
  </si>
  <si>
    <t>方广</t>
  </si>
  <si>
    <t>张轶萍</t>
  </si>
  <si>
    <t>刘超男</t>
  </si>
  <si>
    <t>田华丽</t>
  </si>
  <si>
    <t>杨波</t>
  </si>
  <si>
    <t>2016-初中英语教师(第二十完全学校初中部)</t>
  </si>
  <si>
    <t>张婉</t>
  </si>
  <si>
    <t>王蒙蒙</t>
  </si>
  <si>
    <t>李艳艳</t>
  </si>
  <si>
    <t>马茜琳</t>
  </si>
  <si>
    <t>任方心雨</t>
  </si>
  <si>
    <t>李梦星</t>
  </si>
  <si>
    <t>高玉华</t>
  </si>
  <si>
    <t>杨柳</t>
  </si>
  <si>
    <t>叶景楠</t>
  </si>
  <si>
    <t>李冰</t>
  </si>
  <si>
    <t>王淼</t>
  </si>
  <si>
    <t>刘璐平</t>
  </si>
  <si>
    <t>张晗</t>
  </si>
  <si>
    <t>来克秀</t>
  </si>
  <si>
    <t>许聪聪</t>
  </si>
  <si>
    <t>史苏阁</t>
  </si>
  <si>
    <t>田璐</t>
  </si>
  <si>
    <t>周佩</t>
  </si>
  <si>
    <t>2017-初中体育教师(第二十完全学校初中部)</t>
  </si>
  <si>
    <t>刘猛</t>
  </si>
  <si>
    <t>张森</t>
  </si>
  <si>
    <t>刘继阳</t>
  </si>
  <si>
    <t>2018-初中生物教师(第二十完全学校初中部)</t>
  </si>
  <si>
    <t>和佳丽</t>
  </si>
  <si>
    <t>杨洁</t>
  </si>
  <si>
    <t>陈兆博</t>
  </si>
  <si>
    <t>孙婉莹</t>
  </si>
  <si>
    <t>王婉</t>
  </si>
  <si>
    <t>段会影</t>
  </si>
  <si>
    <t>2019-初中历史教师(第二十完全学校初中部)</t>
  </si>
  <si>
    <t>邹棚</t>
  </si>
  <si>
    <t>2020-初中地理教师(第二十完全学校初中部)</t>
  </si>
  <si>
    <t>韦茜文</t>
  </si>
  <si>
    <t>张阳</t>
  </si>
  <si>
    <t>聂立浩</t>
  </si>
  <si>
    <t>2021-初中物理教师(第二十完全学校初中部)</t>
  </si>
  <si>
    <t>毛丹丹</t>
  </si>
  <si>
    <t>李雅</t>
  </si>
  <si>
    <t>刘峻铭</t>
  </si>
  <si>
    <t>2022-初中化学教师(第二十完全学校初中部)</t>
  </si>
  <si>
    <t>史若男</t>
  </si>
  <si>
    <t>李俊毅</t>
  </si>
  <si>
    <t>史亚平</t>
  </si>
  <si>
    <t>2023-初中道德与法治教师(第二十完全学校初中部)</t>
  </si>
  <si>
    <t>王雪</t>
  </si>
  <si>
    <t>裴晓琳</t>
  </si>
  <si>
    <t>郭培</t>
  </si>
  <si>
    <t>何婉</t>
  </si>
  <si>
    <t>张冰</t>
  </si>
  <si>
    <t>李娜</t>
  </si>
  <si>
    <t>2024-初中音乐教师(第二十完全学校初中部)</t>
  </si>
  <si>
    <t>吕庆林</t>
  </si>
  <si>
    <t>樊康</t>
  </si>
  <si>
    <t>赵永娴</t>
  </si>
  <si>
    <t>范中豪</t>
  </si>
  <si>
    <t>王静珂</t>
  </si>
  <si>
    <t>刘东亚</t>
  </si>
  <si>
    <t>2025-初中美术教师(第二十完全学校初中部)</t>
  </si>
  <si>
    <t>王亚</t>
  </si>
  <si>
    <t>白卓</t>
  </si>
  <si>
    <t>陈荣丽</t>
  </si>
  <si>
    <t>陈红</t>
  </si>
  <si>
    <t>刘浩瀚</t>
  </si>
  <si>
    <t>李佩玉</t>
  </si>
  <si>
    <t>2026-初中信息技术教师(第二十完全学校初中部)</t>
  </si>
  <si>
    <t>侯志雪</t>
  </si>
  <si>
    <t>冯励明</t>
  </si>
  <si>
    <t>柴林媛</t>
  </si>
  <si>
    <t>郑亚军</t>
  </si>
  <si>
    <t>2027-高中语文教师(第二十完全学校高中部)</t>
  </si>
  <si>
    <t>王西楠</t>
  </si>
  <si>
    <t>杨雪利</t>
  </si>
  <si>
    <t>齐年会</t>
  </si>
  <si>
    <t>黄雷</t>
  </si>
  <si>
    <t>鲁祎</t>
  </si>
  <si>
    <t>周浩</t>
  </si>
  <si>
    <t>刘莹</t>
  </si>
  <si>
    <t>2028-高中数学教师(第二十完全学校高中部)</t>
  </si>
  <si>
    <t>褚虹</t>
  </si>
  <si>
    <t>崔田</t>
  </si>
  <si>
    <t>王改</t>
  </si>
  <si>
    <t>沙洪吉</t>
  </si>
  <si>
    <t>贺亚如</t>
  </si>
  <si>
    <t>王英</t>
  </si>
  <si>
    <t>吕路静</t>
  </si>
  <si>
    <t>张帆</t>
  </si>
  <si>
    <t>李蕊</t>
  </si>
  <si>
    <t>潘珊珊</t>
  </si>
  <si>
    <t>秦迪</t>
  </si>
  <si>
    <t>赵峙</t>
  </si>
  <si>
    <t>2029-高中英语教师(第二十完全学校高中部)</t>
  </si>
  <si>
    <t>王娜</t>
  </si>
  <si>
    <t>许端</t>
  </si>
  <si>
    <t>王东梅</t>
  </si>
  <si>
    <t>闫彬</t>
  </si>
  <si>
    <t>胡延雪</t>
  </si>
  <si>
    <t>刘宗起</t>
  </si>
  <si>
    <t>樊慧</t>
  </si>
  <si>
    <t>吴亚楠</t>
  </si>
  <si>
    <t>陈冰</t>
  </si>
  <si>
    <t>陈赛</t>
  </si>
  <si>
    <t>钱琳</t>
  </si>
  <si>
    <t>万亚茹</t>
  </si>
  <si>
    <t>2030-高中物理教师(第二十完全学校高中部)</t>
  </si>
  <si>
    <t>张娟娟</t>
  </si>
  <si>
    <t>高坤端</t>
  </si>
  <si>
    <t>2031-高中化学教师(第二十完全学校高中部)</t>
  </si>
  <si>
    <t>摆杨</t>
  </si>
  <si>
    <t>余鑫</t>
  </si>
  <si>
    <t>李乐</t>
  </si>
  <si>
    <t>严带萍</t>
  </si>
  <si>
    <t>王通改</t>
  </si>
  <si>
    <t>熊梅军</t>
  </si>
  <si>
    <t>贺国英</t>
  </si>
  <si>
    <t>李昂</t>
  </si>
  <si>
    <t>2032-高中生物教师(第二十完全学校高中部)</t>
  </si>
  <si>
    <t>赵玉峰</t>
  </si>
  <si>
    <t>孟一飞</t>
  </si>
  <si>
    <t>张允</t>
  </si>
  <si>
    <t>裴帅</t>
  </si>
  <si>
    <t>张河梦</t>
  </si>
  <si>
    <t>2033-高中政治教师(第二十完全学校高中部)</t>
  </si>
  <si>
    <t>任玉平</t>
  </si>
  <si>
    <t>齐皓</t>
  </si>
  <si>
    <t>韩旭</t>
  </si>
  <si>
    <t>周莹</t>
  </si>
  <si>
    <t>张可歆</t>
  </si>
  <si>
    <t>吕明録</t>
  </si>
  <si>
    <t>2035-高中地理教师(第二十完全学校高中部)</t>
  </si>
  <si>
    <t>薛君</t>
  </si>
  <si>
    <t>王雪琰</t>
  </si>
  <si>
    <t>2036-高中体育教师(第二十完全学校高中部)</t>
  </si>
  <si>
    <t>杜佳</t>
  </si>
  <si>
    <t>李合壮</t>
  </si>
  <si>
    <t>王建涛</t>
  </si>
  <si>
    <t>陈佳俊</t>
  </si>
  <si>
    <t>杜旭升</t>
  </si>
  <si>
    <t>尚元</t>
  </si>
  <si>
    <t>2037-高中音乐教师(第二十完全学校高中部)</t>
  </si>
  <si>
    <t>李依</t>
  </si>
  <si>
    <t>王静玉</t>
  </si>
  <si>
    <t>陈莉</t>
  </si>
  <si>
    <t>2038-高中美术教师(第二十完全学校高中部)</t>
  </si>
  <si>
    <t>陶松松</t>
  </si>
  <si>
    <t>顾广武</t>
  </si>
  <si>
    <t>2039-高中信息技术教师(第二十完全学校高中部)</t>
  </si>
  <si>
    <t>刘洁彬</t>
  </si>
  <si>
    <t>刘亚楠</t>
  </si>
  <si>
    <t>李云</t>
  </si>
  <si>
    <t>2040-小学语文教师(第二十一完全学校小学部)</t>
  </si>
  <si>
    <t>李晴</t>
  </si>
  <si>
    <t>袁媛</t>
  </si>
  <si>
    <t>史歌</t>
  </si>
  <si>
    <t>朱影</t>
  </si>
  <si>
    <t>张淑榕</t>
  </si>
  <si>
    <t>胡玉立</t>
  </si>
  <si>
    <t>侯风娜</t>
  </si>
  <si>
    <t>潘靖荷</t>
  </si>
  <si>
    <t>李晶</t>
  </si>
  <si>
    <t>乔辉</t>
  </si>
  <si>
    <t>符洒</t>
  </si>
  <si>
    <t>郭新杰</t>
  </si>
  <si>
    <t>赵丹红</t>
  </si>
  <si>
    <t>杨潇茹</t>
  </si>
  <si>
    <t>李宜卓</t>
  </si>
  <si>
    <t>杨铭</t>
  </si>
  <si>
    <t>2041-小学数学教师(第二十一完全学校小学部)</t>
  </si>
  <si>
    <t>李梦娇</t>
  </si>
  <si>
    <t>王帆</t>
  </si>
  <si>
    <t>王杰</t>
  </si>
  <si>
    <t>刘思宇</t>
  </si>
  <si>
    <t>赵悬悬</t>
  </si>
  <si>
    <t>王彤彤</t>
  </si>
  <si>
    <t>马哲</t>
  </si>
  <si>
    <t>宋江伟</t>
  </si>
  <si>
    <t>杨立玲</t>
  </si>
  <si>
    <t>胡梦睇</t>
  </si>
  <si>
    <t>刘亚欢</t>
  </si>
  <si>
    <t>赵玉欢</t>
  </si>
  <si>
    <t>李林飞</t>
  </si>
  <si>
    <t>王艺霖</t>
  </si>
  <si>
    <t>2042-小学英语教师(第二十一完全学校小学部)</t>
  </si>
  <si>
    <t>马亚丽</t>
  </si>
  <si>
    <t>黄美军</t>
  </si>
  <si>
    <t>赵冰玉</t>
  </si>
  <si>
    <t>尹玉婷</t>
  </si>
  <si>
    <t>白玉</t>
  </si>
  <si>
    <t>刘赛楠</t>
  </si>
  <si>
    <t>2044-小学美术教师(第二十一完全学校小学部)</t>
  </si>
  <si>
    <t>方琳</t>
  </si>
  <si>
    <t>王聪聪</t>
  </si>
  <si>
    <t>张永聪</t>
  </si>
  <si>
    <t>2045-小学音乐教师(第二十一完全学校小学部)</t>
  </si>
  <si>
    <t>夏钶琳</t>
  </si>
  <si>
    <t>余玫昕</t>
  </si>
  <si>
    <t>王晓敏</t>
  </si>
  <si>
    <t>2046-初中语文教师(第二十一完全学校初中部)</t>
  </si>
  <si>
    <t>刘睿</t>
  </si>
  <si>
    <t>叶珂</t>
  </si>
  <si>
    <t>仝思迪</t>
  </si>
  <si>
    <t>徐维红</t>
  </si>
  <si>
    <t>焦一鹏</t>
  </si>
  <si>
    <t>王婉燚</t>
  </si>
  <si>
    <t>郑甜</t>
  </si>
  <si>
    <t>郝海霞</t>
  </si>
  <si>
    <t>曹静怡</t>
  </si>
  <si>
    <t>邢媛</t>
  </si>
  <si>
    <t>候亮</t>
  </si>
  <si>
    <t>张昶辉</t>
  </si>
  <si>
    <t>2047-初中数学教师(第二十一完全学校初中部)</t>
  </si>
  <si>
    <t>董翠玲</t>
  </si>
  <si>
    <t>范迁迁</t>
  </si>
  <si>
    <t>宋贤</t>
  </si>
  <si>
    <t>赵梦哲</t>
  </si>
  <si>
    <t>张孟楠</t>
  </si>
  <si>
    <t>张军卓</t>
  </si>
  <si>
    <t>张峰林</t>
  </si>
  <si>
    <t>雷闪</t>
  </si>
  <si>
    <t>崔秀</t>
  </si>
  <si>
    <t>闫巧</t>
  </si>
  <si>
    <t>王华锋</t>
  </si>
  <si>
    <t>贾迪</t>
  </si>
  <si>
    <t>2048-初中英语教师(第二十一完全学校初中部)</t>
  </si>
  <si>
    <t>华向荣</t>
  </si>
  <si>
    <t>张岩</t>
  </si>
  <si>
    <t>邢艳霞</t>
  </si>
  <si>
    <t>谢莹莹</t>
  </si>
  <si>
    <t>孙悦</t>
  </si>
  <si>
    <t>张寒月</t>
  </si>
  <si>
    <t>赵雅娉</t>
  </si>
  <si>
    <t>胡雨杰</t>
  </si>
  <si>
    <t>朱文澜</t>
  </si>
  <si>
    <t>柏杨</t>
  </si>
  <si>
    <t>方书雅</t>
  </si>
  <si>
    <t>刘毅</t>
  </si>
  <si>
    <t>2050-初中历史教师(第二十一完全学校初中部)</t>
  </si>
  <si>
    <t>张彦林</t>
  </si>
  <si>
    <t>2051-初中地理教师(第二十一完全学校初中部)</t>
  </si>
  <si>
    <t>丁星月</t>
  </si>
  <si>
    <t>孙亚菲</t>
  </si>
  <si>
    <t>尹红卿</t>
  </si>
  <si>
    <t>2052-高中语文教师(第二十一完全学校高中部（市二十一中）)</t>
  </si>
  <si>
    <t>姬家鑫</t>
  </si>
  <si>
    <t>韩文</t>
  </si>
  <si>
    <t>白琳净</t>
  </si>
  <si>
    <t>任波泽</t>
  </si>
  <si>
    <t>王乐</t>
  </si>
  <si>
    <t>马媛</t>
  </si>
  <si>
    <t>2053-高中数学教师(第二十一完全学校高中部（市二十一中）)</t>
  </si>
  <si>
    <t>孙怡韫</t>
  </si>
  <si>
    <t>赵康宏</t>
  </si>
  <si>
    <t>曹亚楠</t>
  </si>
  <si>
    <t>余娟</t>
  </si>
  <si>
    <t>白云</t>
  </si>
  <si>
    <t>马丽</t>
  </si>
  <si>
    <t>2054-高中英语教师(第二十一完全学校高中部（市二十一中）)</t>
  </si>
  <si>
    <t>王乐乐</t>
  </si>
  <si>
    <t>崔璨</t>
  </si>
  <si>
    <t>雷袁萌</t>
  </si>
  <si>
    <t>冀玮玮</t>
  </si>
  <si>
    <t>陈卓</t>
  </si>
  <si>
    <t>李婧</t>
  </si>
  <si>
    <t>2055-高中物理教师(第二十一完全学校高中部（市二十一中）)</t>
  </si>
  <si>
    <t>杨登</t>
  </si>
  <si>
    <t>张建</t>
  </si>
  <si>
    <t>靖小辉</t>
  </si>
  <si>
    <t>张金欣</t>
  </si>
  <si>
    <t>2056-高中化学教师(第二十一完全学校高中部（市二十一中）)</t>
  </si>
  <si>
    <t>路楠</t>
  </si>
  <si>
    <t>杨中华</t>
  </si>
  <si>
    <t>王鹏</t>
  </si>
  <si>
    <t>肖双</t>
  </si>
  <si>
    <t>徐庆兰</t>
  </si>
  <si>
    <t>石露露</t>
  </si>
  <si>
    <t>程延秋</t>
  </si>
  <si>
    <t>张扬</t>
  </si>
  <si>
    <t>蒋亚鑫</t>
  </si>
  <si>
    <t>2057-高中生物教师(第二十一完全学校高中部（市二十一中）)</t>
  </si>
  <si>
    <t>薛翰</t>
  </si>
  <si>
    <t>尹腾文</t>
  </si>
  <si>
    <t>刘颖哲</t>
  </si>
  <si>
    <t>李良玉</t>
  </si>
  <si>
    <t>王晶晶</t>
  </si>
  <si>
    <t>李彩彩</t>
  </si>
  <si>
    <t>杜博</t>
  </si>
  <si>
    <t>刘海燕</t>
  </si>
  <si>
    <t>赵哲</t>
  </si>
  <si>
    <t>2058-高中政治教师(第二十一完全学校高中部（市二十一中）)</t>
  </si>
  <si>
    <t>王苑鑫</t>
  </si>
  <si>
    <t>宋莉娟</t>
  </si>
  <si>
    <t>刘新</t>
  </si>
  <si>
    <t>陈新新</t>
  </si>
  <si>
    <t>李朋威</t>
  </si>
  <si>
    <t>李寅秋</t>
  </si>
  <si>
    <t>刘临春</t>
  </si>
  <si>
    <t>孙倩</t>
  </si>
  <si>
    <t>贾晓兰</t>
  </si>
  <si>
    <t>2059-高中历史教师(第二十一完全学校高中部（市二十一中）)</t>
  </si>
  <si>
    <t>胡旭</t>
  </si>
  <si>
    <t>程培</t>
  </si>
  <si>
    <t>郭晨</t>
  </si>
  <si>
    <t>买蕊</t>
  </si>
  <si>
    <t>魏超</t>
  </si>
  <si>
    <t>王曼</t>
  </si>
  <si>
    <t>张佳斌</t>
  </si>
  <si>
    <t>2060-高中地理教师(第二十一完全学校高中部（市二十一中）)</t>
  </si>
  <si>
    <t>刘亚男</t>
  </si>
  <si>
    <t>任培杰</t>
  </si>
  <si>
    <t>翟浩同</t>
  </si>
  <si>
    <t>赵申尧</t>
  </si>
  <si>
    <t>姜惠</t>
  </si>
  <si>
    <t>2061-小学语文教师(市三小)</t>
  </si>
  <si>
    <t>张婷婷</t>
  </si>
  <si>
    <t>王爱生</t>
  </si>
  <si>
    <t>姜杭</t>
  </si>
  <si>
    <t>康赛</t>
  </si>
  <si>
    <t>杨素素</t>
  </si>
  <si>
    <t>郭家佳</t>
  </si>
  <si>
    <t>李婉冰</t>
  </si>
  <si>
    <t>薛银苹</t>
  </si>
  <si>
    <t>周倩卉</t>
  </si>
  <si>
    <t>芦聪</t>
  </si>
  <si>
    <t>李丽娜</t>
  </si>
  <si>
    <t>薛彬</t>
  </si>
  <si>
    <t>邱威豪</t>
  </si>
  <si>
    <t>晁晓芳</t>
  </si>
  <si>
    <t>周阳棣</t>
  </si>
  <si>
    <t>韩梅</t>
  </si>
  <si>
    <t>黄微</t>
  </si>
  <si>
    <t>张运洁</t>
  </si>
  <si>
    <t>邱明明</t>
  </si>
  <si>
    <t>杜颖</t>
  </si>
  <si>
    <t>潘珂</t>
  </si>
  <si>
    <t>2062-小学数学教师(市三小)</t>
  </si>
  <si>
    <t>王丽萍</t>
  </si>
  <si>
    <t>计怡</t>
  </si>
  <si>
    <t>王艳娇</t>
  </si>
  <si>
    <t>张宇</t>
  </si>
  <si>
    <t>赵玉</t>
  </si>
  <si>
    <t>张梦凡</t>
  </si>
  <si>
    <t>刚旭</t>
  </si>
  <si>
    <t>杜枫菁</t>
  </si>
  <si>
    <t>闫梦洒</t>
  </si>
  <si>
    <t>张林柯</t>
  </si>
  <si>
    <t>丁小慧</t>
  </si>
  <si>
    <t>饶雷梦</t>
  </si>
  <si>
    <t>侯清淑</t>
  </si>
  <si>
    <t>徐昕鑫</t>
  </si>
  <si>
    <t>何聪</t>
  </si>
  <si>
    <t>杨双</t>
  </si>
  <si>
    <t>倪新祎</t>
  </si>
  <si>
    <t>王康</t>
  </si>
  <si>
    <t>张金鑫</t>
  </si>
  <si>
    <t>王小双</t>
  </si>
  <si>
    <t>郭美颖</t>
  </si>
  <si>
    <t>2063-小学英语教师(市三小)</t>
  </si>
  <si>
    <t>方云</t>
  </si>
  <si>
    <t>张艺苑</t>
  </si>
  <si>
    <t>马祥</t>
  </si>
  <si>
    <t>魏崚</t>
  </si>
  <si>
    <t>华威</t>
  </si>
  <si>
    <t>2064-小学体育教师(市三小)</t>
  </si>
  <si>
    <t>陈淑雅</t>
  </si>
  <si>
    <t>牛圣皓</t>
  </si>
  <si>
    <t>石阳</t>
  </si>
  <si>
    <t>2065-小学音乐教师(市三小)</t>
  </si>
  <si>
    <t>杜樊蒙</t>
  </si>
  <si>
    <t>归慧</t>
  </si>
  <si>
    <t>彭帅</t>
  </si>
  <si>
    <t>2066-小学美术教师(市三小)</t>
  </si>
  <si>
    <t>张姗</t>
  </si>
  <si>
    <t>封平静</t>
  </si>
  <si>
    <t>王靖</t>
  </si>
  <si>
    <t>路鑫</t>
  </si>
  <si>
    <t>温苑</t>
  </si>
  <si>
    <t>金振姣</t>
  </si>
  <si>
    <t>宁爽</t>
  </si>
  <si>
    <t>李元行</t>
  </si>
  <si>
    <t>孙梦璐</t>
  </si>
  <si>
    <t>2067-小学语文教师(市三十二小（枣林小学）)</t>
  </si>
  <si>
    <t>朱燕君</t>
  </si>
  <si>
    <t>卢苗令</t>
  </si>
  <si>
    <t>梁俊娇</t>
  </si>
  <si>
    <t>赵雪蒙</t>
  </si>
  <si>
    <t>胡梦珂</t>
  </si>
  <si>
    <t>闫雪</t>
  </si>
  <si>
    <t>王妍</t>
  </si>
  <si>
    <t>李争</t>
  </si>
  <si>
    <t>李琳</t>
  </si>
  <si>
    <t>孙晓炜</t>
  </si>
  <si>
    <t>候小珂</t>
  </si>
  <si>
    <t>于丹</t>
  </si>
  <si>
    <t>李林钦</t>
  </si>
  <si>
    <t>王丹</t>
  </si>
  <si>
    <t>袁艺丹</t>
  </si>
  <si>
    <t>王捡捡</t>
  </si>
  <si>
    <t>郭倩倩</t>
  </si>
  <si>
    <t>袁培琳</t>
  </si>
  <si>
    <t>丰甜甜</t>
  </si>
  <si>
    <t>郝金金</t>
  </si>
  <si>
    <t>方聪</t>
  </si>
  <si>
    <t>任佳莉</t>
  </si>
  <si>
    <t>余亦龙</t>
  </si>
  <si>
    <t>张林芳</t>
  </si>
  <si>
    <t>杜晓萌</t>
  </si>
  <si>
    <t>魏欣霞</t>
  </si>
  <si>
    <t>陈尹杰</t>
  </si>
  <si>
    <t>张淑玉</t>
  </si>
  <si>
    <t>刘宇扬</t>
  </si>
  <si>
    <t>2068-小学数学教师(市三十二小（枣林小学）)</t>
  </si>
  <si>
    <t>陈淑华</t>
  </si>
  <si>
    <t>孙郡博</t>
  </si>
  <si>
    <t>赵岩</t>
  </si>
  <si>
    <t>李雪丽</t>
  </si>
  <si>
    <t>宋逸雯</t>
  </si>
  <si>
    <t>李世杰</t>
  </si>
  <si>
    <t>李琮</t>
  </si>
  <si>
    <t>门会丽</t>
  </si>
  <si>
    <t>王赛</t>
  </si>
  <si>
    <t>付丽</t>
  </si>
  <si>
    <t>王亚茹</t>
  </si>
  <si>
    <t>薛书宁</t>
  </si>
  <si>
    <t>甄彩霞</t>
  </si>
  <si>
    <t>郭淼</t>
  </si>
  <si>
    <t>岳丹</t>
  </si>
  <si>
    <t>吕周浩</t>
  </si>
  <si>
    <t>赵丽</t>
  </si>
  <si>
    <t>马源青</t>
  </si>
  <si>
    <t>王聪</t>
  </si>
  <si>
    <t>潘雨晴</t>
  </si>
  <si>
    <t>阮欣</t>
  </si>
  <si>
    <t>李彦飞</t>
  </si>
  <si>
    <t>周涛</t>
  </si>
  <si>
    <t>王佳</t>
  </si>
  <si>
    <t>边玉婉</t>
  </si>
  <si>
    <t>董鹏鸿</t>
  </si>
  <si>
    <t>2069-小学英语教师(市三十二小（枣林小学）)</t>
  </si>
  <si>
    <t>张心怡</t>
  </si>
  <si>
    <t>王玉莹</t>
  </si>
  <si>
    <t>乔羽</t>
  </si>
  <si>
    <t>丁奕凝</t>
  </si>
  <si>
    <t>罗亚楠</t>
  </si>
  <si>
    <t>马宗育</t>
  </si>
  <si>
    <t>2070-小学体育教师(市三十二小（枣林小学）)</t>
  </si>
  <si>
    <t>王梦皓</t>
  </si>
  <si>
    <t>孙钰杰</t>
  </si>
  <si>
    <t>陈莹格</t>
  </si>
  <si>
    <t>李千一</t>
  </si>
  <si>
    <t>王晶</t>
  </si>
  <si>
    <t>裴宗斌</t>
  </si>
  <si>
    <t>2071-小学音乐教师(市三十二小（枣林小学）)</t>
  </si>
  <si>
    <t>樊会军</t>
  </si>
  <si>
    <t>龚露</t>
  </si>
  <si>
    <t>朱梦冉</t>
  </si>
  <si>
    <t>李枚欣</t>
  </si>
  <si>
    <t>何智湘</t>
  </si>
  <si>
    <t>王心怡</t>
  </si>
  <si>
    <t>2072-小学美术教师(市三十二小（枣林小学）)</t>
  </si>
  <si>
    <t>黄芳</t>
  </si>
  <si>
    <t>杨苌</t>
  </si>
  <si>
    <t>郭萌源</t>
  </si>
  <si>
    <t>王雪媛</t>
  </si>
  <si>
    <t>赵双权</t>
  </si>
  <si>
    <t>赵莹</t>
  </si>
  <si>
    <t>2073-小学信息技术教师(市三十二小（枣林小学）)</t>
  </si>
  <si>
    <t>郭芯</t>
  </si>
  <si>
    <t>杨婷</t>
  </si>
  <si>
    <t>刘叮</t>
  </si>
  <si>
    <t>王培</t>
  </si>
  <si>
    <t>董城垒</t>
  </si>
  <si>
    <t>陆粟阁</t>
  </si>
  <si>
    <t>2074-小学语文教师(市三十三小（常庄小学）)</t>
  </si>
  <si>
    <t>刘意</t>
  </si>
  <si>
    <t>王符萌</t>
  </si>
  <si>
    <t>杜晚娴</t>
  </si>
  <si>
    <t>贺玉杰</t>
  </si>
  <si>
    <t>孙韵函</t>
  </si>
  <si>
    <t>何霞</t>
  </si>
  <si>
    <t>吕顺桂</t>
  </si>
  <si>
    <t>黄柯鑫</t>
  </si>
  <si>
    <t>张曼迪</t>
  </si>
  <si>
    <t>2075-小学数学教师(市三十三小（常庄小学）)</t>
  </si>
  <si>
    <t>邵静雅</t>
  </si>
  <si>
    <t>侯阳帆</t>
  </si>
  <si>
    <t>姬鹏</t>
  </si>
  <si>
    <t>田秋香</t>
  </si>
  <si>
    <t>李永鑫</t>
  </si>
  <si>
    <t>丁璐璐</t>
  </si>
  <si>
    <t>王权</t>
  </si>
  <si>
    <t>胡兴婉</t>
  </si>
  <si>
    <t>唐婉莹</t>
  </si>
  <si>
    <t>2076-小学英语教师(市三十三小（常庄小学）)</t>
  </si>
  <si>
    <t>张莹</t>
  </si>
  <si>
    <t>张园</t>
  </si>
  <si>
    <t>卢逸雯</t>
  </si>
  <si>
    <t>张小娜</t>
  </si>
  <si>
    <t>白佳灵</t>
  </si>
  <si>
    <t>张燕飞</t>
  </si>
  <si>
    <t>2077-小学体育教师(市三十三小（常庄小学）)</t>
  </si>
  <si>
    <t>李森</t>
  </si>
  <si>
    <t>吴莜</t>
  </si>
  <si>
    <t>2078-小学音乐教师(市三十三小（常庄小学）)</t>
  </si>
  <si>
    <t>张娴</t>
  </si>
  <si>
    <t>张益润</t>
  </si>
  <si>
    <t>王亚婷</t>
  </si>
  <si>
    <t>曾韵怡</t>
  </si>
  <si>
    <t>刘曼玉</t>
  </si>
  <si>
    <t>朱凯晗</t>
  </si>
  <si>
    <t>2079-小学美术教师(市三十三小（常庄小学）)</t>
  </si>
  <si>
    <t>樊韵秋</t>
  </si>
  <si>
    <t>2080-小学信息技术教师(市三十三小（常庄小学）)</t>
  </si>
  <si>
    <t>吕冰</t>
  </si>
  <si>
    <t>方艳彬</t>
  </si>
  <si>
    <t>2081-小学语文教师(姜营小学)</t>
  </si>
  <si>
    <t>王雪仑</t>
  </si>
  <si>
    <t>兰蒲</t>
  </si>
  <si>
    <t>黄镜升</t>
  </si>
  <si>
    <t>汤杰盈</t>
  </si>
  <si>
    <t>杨阳</t>
  </si>
  <si>
    <t>袁莹莹</t>
  </si>
  <si>
    <t>冯彦</t>
  </si>
  <si>
    <t>2082-小学数学教师(姜营小学)</t>
  </si>
  <si>
    <t>陈麒帆</t>
  </si>
  <si>
    <t>袁睿</t>
  </si>
  <si>
    <t>金前</t>
  </si>
  <si>
    <t>丁世超</t>
  </si>
  <si>
    <t>崔天晨</t>
  </si>
  <si>
    <t>毛宛飞</t>
  </si>
  <si>
    <t>2083-小学英语教师(姜营小学)</t>
  </si>
  <si>
    <t>孙荷楠</t>
  </si>
  <si>
    <t>候岚珂</t>
  </si>
  <si>
    <t>雷淼</t>
  </si>
  <si>
    <t>2084-小学体育教师(姜营小学)</t>
  </si>
  <si>
    <t>徐崇</t>
  </si>
  <si>
    <t>2085-小学音乐教师(姜营小学)</t>
  </si>
  <si>
    <t>侯赵雅冰</t>
  </si>
  <si>
    <t>程艺迪</t>
  </si>
  <si>
    <t>朱帅旗</t>
  </si>
  <si>
    <t>2086-小学美术教师(姜营小学)</t>
  </si>
  <si>
    <t>李大伟</t>
  </si>
  <si>
    <t>黄小信</t>
  </si>
  <si>
    <t>张沐恩</t>
  </si>
  <si>
    <t>2087-小学语文教师(市三十九小学（龙王庙小学）)</t>
  </si>
  <si>
    <t>丁茹</t>
  </si>
  <si>
    <t>贺伟</t>
  </si>
  <si>
    <t>赵鸽</t>
  </si>
  <si>
    <t>王爽</t>
  </si>
  <si>
    <t>郑春兰</t>
  </si>
  <si>
    <t>范崇满</t>
  </si>
  <si>
    <t>白儒鑫</t>
  </si>
  <si>
    <t>裴祖婷</t>
  </si>
  <si>
    <t>孙玥</t>
  </si>
  <si>
    <t>张丽丽</t>
  </si>
  <si>
    <t>李苹</t>
  </si>
  <si>
    <t>陈静</t>
  </si>
  <si>
    <t>杜琰</t>
  </si>
  <si>
    <t>曲婷</t>
  </si>
  <si>
    <t>王莹</t>
  </si>
  <si>
    <t>杜银爽</t>
  </si>
  <si>
    <t>牛紫铭</t>
  </si>
  <si>
    <t xml:space="preserve">李敏 </t>
  </si>
  <si>
    <t>陈蕴方</t>
  </si>
  <si>
    <t>张凡</t>
  </si>
  <si>
    <t>丁洁</t>
  </si>
  <si>
    <t>毋艳</t>
  </si>
  <si>
    <t>胡雪莹</t>
  </si>
  <si>
    <t>刘梦瑶</t>
  </si>
  <si>
    <t>武明雪</t>
  </si>
  <si>
    <t>高肇艳</t>
  </si>
  <si>
    <t>李洒</t>
  </si>
  <si>
    <t>张瑞尧</t>
  </si>
  <si>
    <t>李瑞环</t>
  </si>
  <si>
    <t>朱静</t>
  </si>
  <si>
    <t>石甜甜</t>
  </si>
  <si>
    <t>彭姗姗</t>
  </si>
  <si>
    <t>张嵘嵘</t>
  </si>
  <si>
    <t>樊琳琳</t>
  </si>
  <si>
    <t>王惠</t>
  </si>
  <si>
    <t>王孟丽</t>
  </si>
  <si>
    <t>田烨</t>
  </si>
  <si>
    <t>马天清</t>
  </si>
  <si>
    <t>路漫</t>
  </si>
  <si>
    <t>沈苗苗</t>
  </si>
  <si>
    <t>杨观涛</t>
  </si>
  <si>
    <t>陈孟莉</t>
  </si>
  <si>
    <t>赵宛莹</t>
  </si>
  <si>
    <t>陶欢</t>
  </si>
  <si>
    <t>张晨</t>
  </si>
  <si>
    <t>章聪</t>
  </si>
  <si>
    <t>邵杰</t>
  </si>
  <si>
    <t>余培华</t>
  </si>
  <si>
    <t>李钰瑛</t>
  </si>
  <si>
    <t>李源</t>
  </si>
  <si>
    <t>曾迪</t>
  </si>
  <si>
    <t>2088-小学数学教师(市三十九小学（龙王庙小学）)</t>
  </si>
  <si>
    <t>刘倩</t>
  </si>
  <si>
    <t>丁帅伟</t>
  </si>
  <si>
    <t>蒋雪瑞</t>
  </si>
  <si>
    <t>王悦妮</t>
  </si>
  <si>
    <t>刘香玉</t>
  </si>
  <si>
    <t>张同月</t>
  </si>
  <si>
    <t>罗丹</t>
  </si>
  <si>
    <t>周鑫鑫</t>
  </si>
  <si>
    <t>夏明彩</t>
  </si>
  <si>
    <t>陈轻轻</t>
  </si>
  <si>
    <t>吕书菲</t>
  </si>
  <si>
    <t>沈倩</t>
  </si>
  <si>
    <t>刘虹霄</t>
  </si>
  <si>
    <t>李梦涵</t>
  </si>
  <si>
    <t>张晴</t>
  </si>
  <si>
    <t>薛毅杰</t>
  </si>
  <si>
    <t>杨思贤</t>
  </si>
  <si>
    <t>张孟</t>
  </si>
  <si>
    <t>林榕</t>
  </si>
  <si>
    <t>孔丹琦</t>
  </si>
  <si>
    <t>孟昭兵</t>
  </si>
  <si>
    <t>郑皓月</t>
  </si>
  <si>
    <t>李喜喜</t>
  </si>
  <si>
    <t>张一荻</t>
  </si>
  <si>
    <t>蒋雯雯</t>
  </si>
  <si>
    <t>黄枫琳</t>
  </si>
  <si>
    <t>樊祥楠</t>
  </si>
  <si>
    <t>李宇航</t>
  </si>
  <si>
    <t>吕冉</t>
  </si>
  <si>
    <t>贺志莲</t>
  </si>
  <si>
    <t>周频</t>
  </si>
  <si>
    <t>王晨阳</t>
  </si>
  <si>
    <t>苏颖</t>
  </si>
  <si>
    <t>李玉婉</t>
  </si>
  <si>
    <t>李美仪</t>
  </si>
  <si>
    <t>韩清丹</t>
  </si>
  <si>
    <t>柴梦雅</t>
  </si>
  <si>
    <t>苏亚菲</t>
  </si>
  <si>
    <t>李瑞娜</t>
  </si>
  <si>
    <t>赵静怡</t>
  </si>
  <si>
    <t>梅娟</t>
  </si>
  <si>
    <t>杨敏</t>
  </si>
  <si>
    <t>王菲菲</t>
  </si>
  <si>
    <t>王玉婉</t>
  </si>
  <si>
    <t>周丽丽</t>
  </si>
  <si>
    <t>李莹铭</t>
  </si>
  <si>
    <t>王靖雯</t>
  </si>
  <si>
    <t>庞亚楠</t>
  </si>
  <si>
    <t>罗益民</t>
  </si>
  <si>
    <t>2089-小学英语教师(市三十九小学（龙王庙小学）)</t>
  </si>
  <si>
    <t>赵姣姣</t>
  </si>
  <si>
    <t>陈玺</t>
  </si>
  <si>
    <t>武文博</t>
  </si>
  <si>
    <t>王楠</t>
  </si>
  <si>
    <t>董胜洁</t>
  </si>
  <si>
    <t>2090-小学体育教师(市三十九小学（龙王庙小学）)</t>
  </si>
  <si>
    <t>廖晓玉</t>
  </si>
  <si>
    <t>赵俊士</t>
  </si>
  <si>
    <t>`席朋</t>
  </si>
  <si>
    <t>周阳</t>
  </si>
  <si>
    <t>赵旭升</t>
  </si>
  <si>
    <t>2091-小学音乐教师(市三十九小学（龙王庙小学）)</t>
  </si>
  <si>
    <t>吕彬</t>
  </si>
  <si>
    <t>贾爽娜</t>
  </si>
  <si>
    <t>李婉婷</t>
  </si>
  <si>
    <t>魏晨歌</t>
  </si>
  <si>
    <t>常任翔</t>
  </si>
  <si>
    <t>杨宏焕</t>
  </si>
  <si>
    <t>2092-小学美术教师(市三十九小学（龙王庙小学）)</t>
  </si>
  <si>
    <t>盛柯</t>
  </si>
  <si>
    <t>苏梦园</t>
  </si>
  <si>
    <t>党素</t>
  </si>
  <si>
    <t>宁金涵</t>
  </si>
  <si>
    <t>崔靖唯</t>
  </si>
  <si>
    <t>2093-小学信息技术教师(市三十九小学（龙王庙小学）)</t>
  </si>
  <si>
    <t>鲁彩丽</t>
  </si>
  <si>
    <t>2094-小学语文教师(市三十七小学（溧河店小学）)</t>
  </si>
  <si>
    <t>王迅</t>
  </si>
  <si>
    <t>李潇涵</t>
  </si>
  <si>
    <t>马聪慧</t>
  </si>
  <si>
    <t>胡守菊</t>
  </si>
  <si>
    <t>姜兰昱</t>
  </si>
  <si>
    <t>焦婷婷</t>
  </si>
  <si>
    <t>刘婉</t>
  </si>
  <si>
    <t>2095-小学数学教师(市三十七小学（溧河店小学）)</t>
  </si>
  <si>
    <t>张茜雅</t>
  </si>
  <si>
    <t>吴航</t>
  </si>
  <si>
    <t>代雨菲</t>
  </si>
  <si>
    <t>邵鑫</t>
  </si>
  <si>
    <t>贾璐</t>
  </si>
  <si>
    <t>苏飞宇</t>
  </si>
  <si>
    <t>2096-小学英语教师(市三十七小学（溧河店小学）)</t>
  </si>
  <si>
    <t>谈桂丽</t>
  </si>
  <si>
    <t>杨雪昭</t>
  </si>
  <si>
    <t>董倩倩</t>
  </si>
  <si>
    <t>朱婧婷</t>
  </si>
  <si>
    <t>徐晨露</t>
  </si>
  <si>
    <t>2097-小学体育教师(市三十七小学（溧河店小学）)</t>
  </si>
  <si>
    <t>郭虎锋</t>
  </si>
  <si>
    <t>2098-小学音乐教师(市三十七小学（溧河店小学）)</t>
  </si>
  <si>
    <t>田政</t>
  </si>
  <si>
    <t>2099-小学美术教师(市三十七小学（溧河店小学）)</t>
  </si>
  <si>
    <t>黄巾歌</t>
  </si>
  <si>
    <t>孟祥媛</t>
  </si>
  <si>
    <t>2100-小学语文教师(市四十一小学（李八庙小学）)</t>
  </si>
  <si>
    <t>韩璐瑶</t>
  </si>
  <si>
    <t>茹玉</t>
  </si>
  <si>
    <t>韩翰</t>
  </si>
  <si>
    <t>2101-小学数学教师(市四十一小学（李八庙小学）)</t>
  </si>
  <si>
    <t>杨聪玲</t>
  </si>
  <si>
    <t>张楠</t>
  </si>
  <si>
    <t>张睿</t>
  </si>
  <si>
    <t>黄媛</t>
  </si>
  <si>
    <t>黄戈</t>
  </si>
  <si>
    <t>高晨雨</t>
  </si>
  <si>
    <t>马宛生</t>
  </si>
  <si>
    <t>朱元元</t>
  </si>
  <si>
    <t>李佳昱</t>
  </si>
  <si>
    <t>2102-小学体育教师(市四十一小学（李八庙小学）)</t>
  </si>
  <si>
    <t>张朝鹏</t>
  </si>
  <si>
    <t>赵阳</t>
  </si>
  <si>
    <t>2106-小学语文教师(新店小学)</t>
  </si>
  <si>
    <t>周喜东</t>
  </si>
  <si>
    <t>王会青</t>
  </si>
  <si>
    <t>李慧运</t>
  </si>
  <si>
    <t>任伟红</t>
  </si>
  <si>
    <t>王沛</t>
  </si>
  <si>
    <t>孙萌璐</t>
  </si>
  <si>
    <t>2107-小学数学教师(新店小学)</t>
  </si>
  <si>
    <t>杨娅莉</t>
  </si>
  <si>
    <t>张伟</t>
  </si>
  <si>
    <t>祝诗文</t>
  </si>
  <si>
    <t>2108-小学信息技术教师(新店小学)</t>
  </si>
  <si>
    <t>姚玉</t>
  </si>
  <si>
    <t>李佳佳</t>
  </si>
  <si>
    <t>2110-小学数学教师(新店熊营小学)</t>
  </si>
  <si>
    <t>于靖</t>
  </si>
  <si>
    <t>2111-小学语文教师(新店阡陌营小学)</t>
  </si>
  <si>
    <t>武倩</t>
  </si>
  <si>
    <t>张琳苑</t>
  </si>
  <si>
    <t>张洋</t>
  </si>
  <si>
    <t>2115-初中语文教师(市二十三中（白河一中）)</t>
  </si>
  <si>
    <t>行艳</t>
  </si>
  <si>
    <t>李想</t>
  </si>
  <si>
    <t>郝琳琳</t>
  </si>
  <si>
    <t>2116-初中英语教师(市二十三中（白河一中）)</t>
  </si>
  <si>
    <t>顾鹏飞</t>
  </si>
  <si>
    <t>贾西站</t>
  </si>
  <si>
    <t>金琬玉</t>
  </si>
  <si>
    <t>2117-初中体育教师(市二十三中（白河一中）)</t>
  </si>
  <si>
    <t>张真</t>
  </si>
  <si>
    <t>谢东林</t>
  </si>
  <si>
    <t>曾宪如</t>
  </si>
  <si>
    <t>2118-初中生物教师(市二十三中（白河一中）)</t>
  </si>
  <si>
    <t>赵山林</t>
  </si>
  <si>
    <t>闫相瑜</t>
  </si>
  <si>
    <t>邵聚虹</t>
  </si>
  <si>
    <t>郭潇方</t>
  </si>
  <si>
    <t>李方</t>
  </si>
  <si>
    <t>段清清</t>
  </si>
  <si>
    <t>2119-初中地理教师(市二十三中（白河一中）)</t>
  </si>
  <si>
    <t>李姗珊</t>
  </si>
  <si>
    <t>秦冰</t>
  </si>
  <si>
    <t>李晓</t>
  </si>
  <si>
    <t>杨金泉</t>
  </si>
  <si>
    <t>李林源</t>
  </si>
  <si>
    <t>2120-初中物理教师(市二十三中（白河一中）)</t>
  </si>
  <si>
    <t>王婷婷</t>
  </si>
  <si>
    <t>杜耀创</t>
  </si>
  <si>
    <t>王思思</t>
  </si>
  <si>
    <t>2121-初中化学教师(市二十三中（白河一中）)</t>
  </si>
  <si>
    <t>胡楠楠</t>
  </si>
  <si>
    <t>金玲</t>
  </si>
  <si>
    <t>李景翠</t>
  </si>
  <si>
    <t>2122-初中信息技术教师(市二十三中（白河一中）)</t>
  </si>
  <si>
    <t>杨晨</t>
  </si>
  <si>
    <t>2123-初中语文教师(新店一中)</t>
  </si>
  <si>
    <t>曹建丽</t>
  </si>
  <si>
    <t>2124-初中数学教师(新店一中)</t>
  </si>
  <si>
    <t>王蕊</t>
  </si>
  <si>
    <t>2125-初中英语教师(新店一中)</t>
  </si>
  <si>
    <t>吕明明</t>
  </si>
  <si>
    <t>杨雪纯</t>
  </si>
  <si>
    <t>方晓</t>
  </si>
  <si>
    <t>李秋爽</t>
  </si>
  <si>
    <t>宋睿</t>
  </si>
  <si>
    <t>孙浩</t>
  </si>
  <si>
    <t>李萌</t>
  </si>
  <si>
    <t>薛东梅</t>
  </si>
  <si>
    <t>郭成兰</t>
  </si>
  <si>
    <t>孙蓝梦</t>
  </si>
  <si>
    <t>周丽娜</t>
  </si>
  <si>
    <t>2128-初中语文教师(新店二中)</t>
  </si>
  <si>
    <t>刘长荣</t>
  </si>
  <si>
    <t>2129-初中数学教师(新店二中)</t>
  </si>
  <si>
    <t>宋江宝</t>
  </si>
  <si>
    <t>潘存存</t>
  </si>
  <si>
    <t>刘磊</t>
  </si>
  <si>
    <t>2130-初中英语教师(新店二中)</t>
  </si>
  <si>
    <t>李双</t>
  </si>
  <si>
    <t>申琳</t>
  </si>
  <si>
    <t>李杰</t>
  </si>
  <si>
    <t>王方</t>
  </si>
  <si>
    <t>赵灵军</t>
  </si>
  <si>
    <t>2132-初中化学教师(新店二中)</t>
  </si>
  <si>
    <t>汪焕</t>
  </si>
  <si>
    <t>刘松琳</t>
  </si>
  <si>
    <t>2133-初中历史教师(新店二中)</t>
  </si>
  <si>
    <t>韩雁伟</t>
  </si>
  <si>
    <t>刘本勤</t>
  </si>
  <si>
    <t>2134-小学语文教师(林庄小学)</t>
  </si>
  <si>
    <t>陆瑶</t>
  </si>
  <si>
    <t>毛嫣然</t>
  </si>
  <si>
    <t>翟心怡</t>
  </si>
  <si>
    <t>丁莹</t>
  </si>
  <si>
    <t>张亚</t>
  </si>
  <si>
    <t>石柳璐</t>
  </si>
  <si>
    <t>2135-小学数学教师(林庄小学)</t>
  </si>
  <si>
    <t>王喜悦</t>
  </si>
  <si>
    <t>张惜阳</t>
  </si>
  <si>
    <t>2136-小学语文教师(崔竹园小学)</t>
  </si>
  <si>
    <t>唐彬彬</t>
  </si>
  <si>
    <t>刘原原</t>
  </si>
  <si>
    <t>赵涵</t>
  </si>
  <si>
    <t>秦瑞凡</t>
  </si>
  <si>
    <t>刘延程新</t>
  </si>
  <si>
    <t>徐昕欣</t>
  </si>
  <si>
    <t>王晓晓</t>
  </si>
  <si>
    <t>李润</t>
  </si>
  <si>
    <t>胡弋飞</t>
  </si>
  <si>
    <t>2139-小学语文教师(樊营中心小学)</t>
  </si>
  <si>
    <t>霍鑫婷</t>
  </si>
  <si>
    <t>邱鑫洋</t>
  </si>
  <si>
    <t>崔光莹</t>
  </si>
  <si>
    <t>吴俊杰</t>
  </si>
  <si>
    <t>秦艺岩</t>
  </si>
  <si>
    <t>孙亚楠</t>
  </si>
  <si>
    <t>徐雪</t>
  </si>
  <si>
    <t>2140-小学数学教师(樊营中心小学)</t>
  </si>
  <si>
    <t>吴军柯</t>
  </si>
  <si>
    <t>王丽</t>
  </si>
  <si>
    <t>田晋翡</t>
  </si>
  <si>
    <t>韩晓宛</t>
  </si>
  <si>
    <t>赵婉</t>
  </si>
  <si>
    <t>韩婉颖</t>
  </si>
  <si>
    <t>2143-小学音乐教师(樊营中心小学)</t>
  </si>
  <si>
    <t>程元兵</t>
  </si>
  <si>
    <t>张靖楠</t>
  </si>
  <si>
    <t>王博</t>
  </si>
  <si>
    <t>李啸</t>
  </si>
  <si>
    <t>2144-小学语文教师(樊营中心小学钦田分部)</t>
  </si>
  <si>
    <t>李一</t>
  </si>
  <si>
    <t>张豫卿</t>
  </si>
  <si>
    <t>2145-小学数学教师(樊营中心小学钦田分部)</t>
  </si>
  <si>
    <t>黄书支</t>
  </si>
  <si>
    <t>张梦姣</t>
  </si>
  <si>
    <t>曾凡思</t>
  </si>
  <si>
    <t>2150-小学数学教师(夏营小学)</t>
  </si>
  <si>
    <t>范亚阳</t>
  </si>
  <si>
    <t>刘姣</t>
  </si>
  <si>
    <t>王文</t>
  </si>
  <si>
    <t>范家维</t>
  </si>
  <si>
    <t>王果</t>
  </si>
  <si>
    <t>余洋洋</t>
  </si>
  <si>
    <t>2151-小学语文教师(市七十二小学（李营小学）)</t>
  </si>
  <si>
    <t>闻珂</t>
  </si>
  <si>
    <t>程星</t>
  </si>
  <si>
    <t>张沛</t>
  </si>
  <si>
    <t>2152-小学数学教师(市七十二小学（李营小学）)</t>
  </si>
  <si>
    <t>张曼</t>
  </si>
  <si>
    <t>2154-小学语文教师(二十里屯小学)</t>
  </si>
  <si>
    <t>王雅岳</t>
  </si>
  <si>
    <t>季琳芳</t>
  </si>
  <si>
    <t>刘彬</t>
  </si>
  <si>
    <t>苏文锦</t>
  </si>
  <si>
    <t>周彦君</t>
  </si>
  <si>
    <t>2155-小学数学教师(二十里屯小学)</t>
  </si>
  <si>
    <t>郭青</t>
  </si>
  <si>
    <t>屠丽丽</t>
  </si>
  <si>
    <t>陈园园</t>
  </si>
  <si>
    <t>2156-小学英语教师(二十里屯小学)</t>
  </si>
  <si>
    <t>丁太杰</t>
  </si>
  <si>
    <t>许秋娟</t>
  </si>
  <si>
    <t>2157-小学语文教师(新店双庙小学)</t>
  </si>
  <si>
    <t>易秋雯</t>
  </si>
  <si>
    <t>吴冉冉</t>
  </si>
  <si>
    <t>李月同</t>
  </si>
  <si>
    <t>2158-小学数学教师(新店双庙小学)</t>
  </si>
  <si>
    <t>建世昌</t>
  </si>
  <si>
    <t>熊媛丽</t>
  </si>
  <si>
    <t>贾小彦</t>
  </si>
  <si>
    <t>2160-小学体育教师(新店山东营小学)</t>
  </si>
  <si>
    <t>刘生</t>
  </si>
  <si>
    <t>2161-小学音乐教师(新店山东营小学)</t>
  </si>
  <si>
    <t>马文波</t>
  </si>
  <si>
    <t>姚东舒</t>
  </si>
  <si>
    <t>2162-小学语文教师(新店英庄小学)</t>
  </si>
  <si>
    <t>王璐</t>
  </si>
  <si>
    <t>贾音</t>
  </si>
  <si>
    <t>张舒苑</t>
  </si>
  <si>
    <t>张碟</t>
  </si>
  <si>
    <t>杨如彬</t>
  </si>
  <si>
    <t>姜宇</t>
  </si>
  <si>
    <t>李晓雨</t>
  </si>
  <si>
    <t>2163-小学数学教师(新店英庄小学)</t>
  </si>
  <si>
    <t>徐娟</t>
  </si>
  <si>
    <t>刘智苹</t>
  </si>
  <si>
    <t>2169-小学数学教师(新店张苏庄小学)</t>
  </si>
  <si>
    <t>鲍燕雪</t>
  </si>
  <si>
    <t>赵一童</t>
  </si>
  <si>
    <t>曹高岭</t>
  </si>
  <si>
    <t>2171-小学语文教师(菱角池小学)</t>
  </si>
  <si>
    <t>宣颜</t>
  </si>
  <si>
    <t>周若珮</t>
  </si>
  <si>
    <t>段小爽</t>
  </si>
  <si>
    <t>2172-小学音乐教师(菱角池小学)</t>
  </si>
  <si>
    <t>张又铭</t>
  </si>
  <si>
    <t>商弯弯</t>
  </si>
  <si>
    <t>2173-小学美术教师(菱角池小学)</t>
  </si>
  <si>
    <t>石成金</t>
  </si>
  <si>
    <t>崔天童</t>
  </si>
  <si>
    <t>2174-小学语文教师(新店魏谟庄小学)</t>
  </si>
  <si>
    <t>闫建慧</t>
  </si>
  <si>
    <t>王静雯</t>
  </si>
  <si>
    <t>忽艳玲</t>
  </si>
  <si>
    <t>2175-小学数学教师(新店魏谟庄小学)</t>
  </si>
  <si>
    <t>田丽</t>
  </si>
  <si>
    <t>李雪</t>
  </si>
  <si>
    <t>报考岗位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</si>
</sst>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Tahoma"/>
      <charset val="134"/>
    </font>
    <font>
      <sz val="12"/>
      <color theme="1"/>
      <name val="宋体"/>
      <charset val="134"/>
      <scheme val="minor"/>
    </font>
    <font>
      <b/>
      <sz val="18"/>
      <name val="方正小标宋简体"/>
      <charset val="134"/>
    </font>
    <font>
      <sz val="9"/>
      <name val="Tahoma"/>
      <family val="2"/>
    </font>
    <font>
      <sz val="14"/>
      <name val="宋体"/>
      <family val="3"/>
      <charset val="134"/>
      <scheme val="minor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</cellXfs>
  <cellStyles count="1">
    <cellStyle name="常规" xfId="0" builtinId="0"/>
  </cellStyles>
  <dxfs count="1"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1"/>
  <sheetViews>
    <sheetView tabSelected="1" topLeftCell="A994" workbookViewId="0">
      <selection activeCell="I1007" sqref="I1007"/>
    </sheetView>
  </sheetViews>
  <sheetFormatPr defaultColWidth="9" defaultRowHeight="24" customHeight="1"/>
  <cols>
    <col min="1" max="1" width="40.625" style="5" customWidth="1"/>
    <col min="2" max="2" width="12.75" style="5" customWidth="1"/>
    <col min="3" max="3" width="16.375" style="5" customWidth="1"/>
    <col min="4" max="4" width="13.25" style="5" customWidth="1"/>
  </cols>
  <sheetData>
    <row r="1" spans="1:4" s="1" customFormat="1" ht="52.9" customHeight="1">
      <c r="A1" s="2" t="s">
        <v>0</v>
      </c>
      <c r="B1" s="2"/>
      <c r="C1" s="2"/>
      <c r="D1" s="2"/>
    </row>
    <row r="2" spans="1:4" ht="24" customHeight="1">
      <c r="A2" s="3" t="s">
        <v>1143</v>
      </c>
      <c r="B2" s="3" t="s">
        <v>1</v>
      </c>
      <c r="C2" s="3" t="s">
        <v>2</v>
      </c>
      <c r="D2" s="3" t="s">
        <v>3</v>
      </c>
    </row>
    <row r="3" spans="1:4" ht="24" customHeight="1">
      <c r="A3" s="4" t="s">
        <v>4</v>
      </c>
      <c r="B3" s="4" t="s">
        <v>5</v>
      </c>
      <c r="C3" s="4" t="str">
        <f>"21005014529"</f>
        <v>21005014529</v>
      </c>
      <c r="D3" s="4"/>
    </row>
    <row r="4" spans="1:4" ht="24" customHeight="1">
      <c r="A4" s="4" t="s">
        <v>4</v>
      </c>
      <c r="B4" s="4" t="s">
        <v>6</v>
      </c>
      <c r="C4" s="4" t="str">
        <f>"21005022626"</f>
        <v>21005022626</v>
      </c>
      <c r="D4" s="4"/>
    </row>
    <row r="5" spans="1:4" ht="24" customHeight="1">
      <c r="A5" s="4" t="s">
        <v>4</v>
      </c>
      <c r="B5" s="4" t="s">
        <v>7</v>
      </c>
      <c r="C5" s="4" t="str">
        <f>"21005034625"</f>
        <v>21005034625</v>
      </c>
      <c r="D5" s="4"/>
    </row>
    <row r="6" spans="1:4" ht="24" customHeight="1">
      <c r="A6" s="4" t="s">
        <v>4</v>
      </c>
      <c r="B6" s="4" t="s">
        <v>8</v>
      </c>
      <c r="C6" s="4" t="str">
        <f>"21005011926"</f>
        <v>21005011926</v>
      </c>
      <c r="D6" s="4"/>
    </row>
    <row r="7" spans="1:4" ht="24" customHeight="1">
      <c r="A7" s="4" t="s">
        <v>4</v>
      </c>
      <c r="B7" s="4" t="s">
        <v>9</v>
      </c>
      <c r="C7" s="4" t="str">
        <f>"21005041525"</f>
        <v>21005041525</v>
      </c>
      <c r="D7" s="4"/>
    </row>
    <row r="8" spans="1:4" ht="24" customHeight="1">
      <c r="A8" s="4" t="s">
        <v>4</v>
      </c>
      <c r="B8" s="4" t="s">
        <v>10</v>
      </c>
      <c r="C8" s="4" t="str">
        <f>"21005052920"</f>
        <v>21005052920</v>
      </c>
      <c r="D8" s="4"/>
    </row>
    <row r="9" spans="1:4" ht="24" customHeight="1">
      <c r="A9" s="4" t="s">
        <v>4</v>
      </c>
      <c r="B9" s="4" t="s">
        <v>11</v>
      </c>
      <c r="C9" s="4" t="str">
        <f>"21005035125"</f>
        <v>21005035125</v>
      </c>
      <c r="D9" s="4"/>
    </row>
    <row r="10" spans="1:4" ht="24" customHeight="1">
      <c r="A10" s="4" t="s">
        <v>4</v>
      </c>
      <c r="B10" s="4" t="s">
        <v>12</v>
      </c>
      <c r="C10" s="4" t="str">
        <f>"21005013802"</f>
        <v>21005013802</v>
      </c>
      <c r="D10" s="4"/>
    </row>
    <row r="11" spans="1:4" ht="24" customHeight="1">
      <c r="A11" s="4" t="s">
        <v>4</v>
      </c>
      <c r="B11" s="4" t="s">
        <v>13</v>
      </c>
      <c r="C11" s="4" t="str">
        <f>"21005061629"</f>
        <v>21005061629</v>
      </c>
      <c r="D11" s="4"/>
    </row>
    <row r="12" spans="1:4" ht="24" customHeight="1">
      <c r="A12" s="4" t="s">
        <v>4</v>
      </c>
      <c r="B12" s="4" t="s">
        <v>14</v>
      </c>
      <c r="C12" s="4" t="str">
        <f>"21005035210"</f>
        <v>21005035210</v>
      </c>
      <c r="D12" s="4"/>
    </row>
    <row r="13" spans="1:4" ht="24" customHeight="1">
      <c r="A13" s="4" t="s">
        <v>4</v>
      </c>
      <c r="B13" s="4" t="s">
        <v>15</v>
      </c>
      <c r="C13" s="4" t="str">
        <f>"21005030216"</f>
        <v>21005030216</v>
      </c>
      <c r="D13" s="4"/>
    </row>
    <row r="14" spans="1:4" ht="24" customHeight="1">
      <c r="A14" s="4" t="s">
        <v>4</v>
      </c>
      <c r="B14" s="4" t="s">
        <v>16</v>
      </c>
      <c r="C14" s="4" t="str">
        <f>"21005053028"</f>
        <v>21005053028</v>
      </c>
      <c r="D14" s="4"/>
    </row>
    <row r="15" spans="1:4" ht="24" customHeight="1">
      <c r="A15" s="4" t="s">
        <v>4</v>
      </c>
      <c r="B15" s="4" t="s">
        <v>17</v>
      </c>
      <c r="C15" s="4" t="str">
        <f>"21005052226"</f>
        <v>21005052226</v>
      </c>
      <c r="D15" s="4"/>
    </row>
    <row r="16" spans="1:4" ht="24" customHeight="1">
      <c r="A16" s="4" t="s">
        <v>4</v>
      </c>
      <c r="B16" s="4" t="s">
        <v>18</v>
      </c>
      <c r="C16" s="4" t="str">
        <f>"21005034204"</f>
        <v>21005034204</v>
      </c>
      <c r="D16" s="4"/>
    </row>
    <row r="17" spans="1:4" ht="24" customHeight="1">
      <c r="A17" s="4" t="s">
        <v>4</v>
      </c>
      <c r="B17" s="4" t="s">
        <v>19</v>
      </c>
      <c r="C17" s="4" t="str">
        <f>"21005053624"</f>
        <v>21005053624</v>
      </c>
      <c r="D17" s="4"/>
    </row>
    <row r="18" spans="1:4" ht="24" customHeight="1">
      <c r="A18" s="4" t="s">
        <v>4</v>
      </c>
      <c r="B18" s="4" t="s">
        <v>20</v>
      </c>
      <c r="C18" s="4" t="str">
        <f>"21005050230"</f>
        <v>21005050230</v>
      </c>
      <c r="D18" s="4"/>
    </row>
    <row r="19" spans="1:4" ht="24" customHeight="1">
      <c r="A19" s="4" t="s">
        <v>4</v>
      </c>
      <c r="B19" s="4" t="s">
        <v>21</v>
      </c>
      <c r="C19" s="4" t="str">
        <f>"21005061226"</f>
        <v>21005061226</v>
      </c>
      <c r="D19" s="4"/>
    </row>
    <row r="20" spans="1:4" ht="24" customHeight="1">
      <c r="A20" s="4" t="s">
        <v>4</v>
      </c>
      <c r="B20" s="4" t="s">
        <v>22</v>
      </c>
      <c r="C20" s="4" t="str">
        <f>"21005031006"</f>
        <v>21005031006</v>
      </c>
      <c r="D20" s="4"/>
    </row>
    <row r="21" spans="1:4" ht="24" customHeight="1">
      <c r="A21" s="4" t="s">
        <v>4</v>
      </c>
      <c r="B21" s="4" t="s">
        <v>23</v>
      </c>
      <c r="C21" s="4" t="str">
        <f>"21005041708"</f>
        <v>21005041708</v>
      </c>
      <c r="D21" s="4"/>
    </row>
    <row r="22" spans="1:4" ht="24" customHeight="1">
      <c r="A22" s="4" t="s">
        <v>4</v>
      </c>
      <c r="B22" s="4" t="s">
        <v>24</v>
      </c>
      <c r="C22" s="4" t="str">
        <f>"21005033106"</f>
        <v>21005033106</v>
      </c>
      <c r="D22" s="4"/>
    </row>
    <row r="23" spans="1:4" ht="24" customHeight="1">
      <c r="A23" s="4" t="s">
        <v>4</v>
      </c>
      <c r="B23" s="4" t="s">
        <v>25</v>
      </c>
      <c r="C23" s="4" t="str">
        <f>"21005041928"</f>
        <v>21005041928</v>
      </c>
      <c r="D23" s="4"/>
    </row>
    <row r="24" spans="1:4" ht="24" customHeight="1">
      <c r="A24" s="4" t="s">
        <v>4</v>
      </c>
      <c r="B24" s="4" t="s">
        <v>26</v>
      </c>
      <c r="C24" s="4" t="str">
        <f>"21005012428"</f>
        <v>21005012428</v>
      </c>
      <c r="D24" s="4"/>
    </row>
    <row r="25" spans="1:4" ht="24" customHeight="1">
      <c r="A25" s="4" t="s">
        <v>4</v>
      </c>
      <c r="B25" s="4" t="s">
        <v>27</v>
      </c>
      <c r="C25" s="4" t="str">
        <f>"21005042922"</f>
        <v>21005042922</v>
      </c>
      <c r="D25" s="4"/>
    </row>
    <row r="26" spans="1:4" ht="24" customHeight="1">
      <c r="A26" s="4" t="s">
        <v>4</v>
      </c>
      <c r="B26" s="4" t="s">
        <v>28</v>
      </c>
      <c r="C26" s="4" t="str">
        <f>"21005020826"</f>
        <v>21005020826</v>
      </c>
      <c r="D26" s="4"/>
    </row>
    <row r="27" spans="1:4" ht="24" customHeight="1">
      <c r="A27" s="4" t="s">
        <v>4</v>
      </c>
      <c r="B27" s="4" t="s">
        <v>29</v>
      </c>
      <c r="C27" s="4" t="str">
        <f>"21005061520"</f>
        <v>21005061520</v>
      </c>
      <c r="D27" s="4"/>
    </row>
    <row r="28" spans="1:4" ht="24" customHeight="1">
      <c r="A28" s="4" t="s">
        <v>4</v>
      </c>
      <c r="B28" s="4" t="s">
        <v>30</v>
      </c>
      <c r="C28" s="4" t="str">
        <f>"21005030519"</f>
        <v>21005030519</v>
      </c>
      <c r="D28" s="4"/>
    </row>
    <row r="29" spans="1:4" ht="24" customHeight="1">
      <c r="A29" s="4" t="s">
        <v>4</v>
      </c>
      <c r="B29" s="4" t="s">
        <v>31</v>
      </c>
      <c r="C29" s="4" t="str">
        <f>"21005021205"</f>
        <v>21005021205</v>
      </c>
      <c r="D29" s="4"/>
    </row>
    <row r="30" spans="1:4" ht="24" customHeight="1">
      <c r="A30" s="4" t="s">
        <v>32</v>
      </c>
      <c r="B30" s="4" t="s">
        <v>33</v>
      </c>
      <c r="C30" s="4" t="str">
        <f>"21005030410"</f>
        <v>21005030410</v>
      </c>
      <c r="D30" s="4"/>
    </row>
    <row r="31" spans="1:4" ht="24" customHeight="1">
      <c r="A31" s="4" t="s">
        <v>32</v>
      </c>
      <c r="B31" s="4" t="s">
        <v>34</v>
      </c>
      <c r="C31" s="4" t="str">
        <f>"21005023613"</f>
        <v>21005023613</v>
      </c>
      <c r="D31" s="4"/>
    </row>
    <row r="32" spans="1:4" ht="24" customHeight="1">
      <c r="A32" s="4" t="s">
        <v>32</v>
      </c>
      <c r="B32" s="4" t="s">
        <v>35</v>
      </c>
      <c r="C32" s="4" t="str">
        <f>"21005042307"</f>
        <v>21005042307</v>
      </c>
      <c r="D32" s="4"/>
    </row>
    <row r="33" spans="1:4" ht="24" customHeight="1">
      <c r="A33" s="4" t="s">
        <v>32</v>
      </c>
      <c r="B33" s="4" t="s">
        <v>36</v>
      </c>
      <c r="C33" s="4" t="str">
        <f>"21005061630"</f>
        <v>21005061630</v>
      </c>
      <c r="D33" s="4"/>
    </row>
    <row r="34" spans="1:4" ht="24" customHeight="1">
      <c r="A34" s="4" t="s">
        <v>32</v>
      </c>
      <c r="B34" s="4" t="s">
        <v>37</v>
      </c>
      <c r="C34" s="4" t="str">
        <f>"21005041507"</f>
        <v>21005041507</v>
      </c>
      <c r="D34" s="4"/>
    </row>
    <row r="35" spans="1:4" ht="24" customHeight="1">
      <c r="A35" s="4" t="s">
        <v>32</v>
      </c>
      <c r="B35" s="4" t="s">
        <v>38</v>
      </c>
      <c r="C35" s="4" t="str">
        <f>"21005031018"</f>
        <v>21005031018</v>
      </c>
      <c r="D35" s="4"/>
    </row>
    <row r="36" spans="1:4" ht="24" customHeight="1">
      <c r="A36" s="4" t="s">
        <v>32</v>
      </c>
      <c r="B36" s="4" t="s">
        <v>39</v>
      </c>
      <c r="C36" s="4" t="str">
        <f>"21005042627"</f>
        <v>21005042627</v>
      </c>
      <c r="D36" s="4"/>
    </row>
    <row r="37" spans="1:4" ht="24" customHeight="1">
      <c r="A37" s="4" t="s">
        <v>32</v>
      </c>
      <c r="B37" s="4" t="s">
        <v>40</v>
      </c>
      <c r="C37" s="4" t="str">
        <f>"21005051819"</f>
        <v>21005051819</v>
      </c>
      <c r="D37" s="4"/>
    </row>
    <row r="38" spans="1:4" ht="24" customHeight="1">
      <c r="A38" s="4" t="s">
        <v>32</v>
      </c>
      <c r="B38" s="4" t="s">
        <v>41</v>
      </c>
      <c r="C38" s="4" t="str">
        <f>"21005052917"</f>
        <v>21005052917</v>
      </c>
      <c r="D38" s="4"/>
    </row>
    <row r="39" spans="1:4" ht="24" customHeight="1">
      <c r="A39" s="4" t="s">
        <v>32</v>
      </c>
      <c r="B39" s="4" t="s">
        <v>42</v>
      </c>
      <c r="C39" s="4" t="str">
        <f>"21005041813"</f>
        <v>21005041813</v>
      </c>
      <c r="D39" s="4"/>
    </row>
    <row r="40" spans="1:4" ht="24" customHeight="1">
      <c r="A40" s="4" t="s">
        <v>32</v>
      </c>
      <c r="B40" s="4" t="s">
        <v>43</v>
      </c>
      <c r="C40" s="4" t="str">
        <f>"21005024816"</f>
        <v>21005024816</v>
      </c>
      <c r="D40" s="4"/>
    </row>
    <row r="41" spans="1:4" ht="24" customHeight="1">
      <c r="A41" s="4" t="s">
        <v>32</v>
      </c>
      <c r="B41" s="4" t="s">
        <v>44</v>
      </c>
      <c r="C41" s="4" t="str">
        <f>"21005014314"</f>
        <v>21005014314</v>
      </c>
      <c r="D41" s="4"/>
    </row>
    <row r="42" spans="1:4" ht="24" customHeight="1">
      <c r="A42" s="4" t="s">
        <v>32</v>
      </c>
      <c r="B42" s="4" t="s">
        <v>45</v>
      </c>
      <c r="C42" s="4" t="str">
        <f>"21005022229"</f>
        <v>21005022229</v>
      </c>
      <c r="D42" s="4"/>
    </row>
    <row r="43" spans="1:4" ht="24" customHeight="1">
      <c r="A43" s="4" t="s">
        <v>32</v>
      </c>
      <c r="B43" s="4" t="s">
        <v>46</v>
      </c>
      <c r="C43" s="4" t="str">
        <f>"21005022705"</f>
        <v>21005022705</v>
      </c>
      <c r="D43" s="4"/>
    </row>
    <row r="44" spans="1:4" ht="24" customHeight="1">
      <c r="A44" s="4" t="s">
        <v>32</v>
      </c>
      <c r="B44" s="4" t="s">
        <v>47</v>
      </c>
      <c r="C44" s="4" t="str">
        <f>"21005030630"</f>
        <v>21005030630</v>
      </c>
      <c r="D44" s="4"/>
    </row>
    <row r="45" spans="1:4" ht="24" customHeight="1">
      <c r="A45" s="4" t="s">
        <v>32</v>
      </c>
      <c r="B45" s="4" t="s">
        <v>48</v>
      </c>
      <c r="C45" s="4" t="str">
        <f>"21005014205"</f>
        <v>21005014205</v>
      </c>
      <c r="D45" s="4"/>
    </row>
    <row r="46" spans="1:4" ht="24" customHeight="1">
      <c r="A46" s="4" t="s">
        <v>32</v>
      </c>
      <c r="B46" s="4" t="s">
        <v>49</v>
      </c>
      <c r="C46" s="4" t="str">
        <f>"21005024410"</f>
        <v>21005024410</v>
      </c>
      <c r="D46" s="4"/>
    </row>
    <row r="47" spans="1:4" ht="24" customHeight="1">
      <c r="A47" s="4" t="s">
        <v>32</v>
      </c>
      <c r="B47" s="4" t="s">
        <v>50</v>
      </c>
      <c r="C47" s="4" t="str">
        <f>"21005023404"</f>
        <v>21005023404</v>
      </c>
      <c r="D47" s="4"/>
    </row>
    <row r="48" spans="1:4" ht="24" customHeight="1">
      <c r="A48" s="4" t="s">
        <v>32</v>
      </c>
      <c r="B48" s="4" t="s">
        <v>51</v>
      </c>
      <c r="C48" s="4" t="str">
        <f>"21005011620"</f>
        <v>21005011620</v>
      </c>
      <c r="D48" s="4"/>
    </row>
    <row r="49" spans="1:4" ht="24" customHeight="1">
      <c r="A49" s="4" t="s">
        <v>32</v>
      </c>
      <c r="B49" s="4" t="s">
        <v>52</v>
      </c>
      <c r="C49" s="4" t="str">
        <f>"21005034214"</f>
        <v>21005034214</v>
      </c>
      <c r="D49" s="4"/>
    </row>
    <row r="50" spans="1:4" ht="24" customHeight="1">
      <c r="A50" s="4" t="s">
        <v>32</v>
      </c>
      <c r="B50" s="4" t="s">
        <v>53</v>
      </c>
      <c r="C50" s="4" t="str">
        <f>"21005050311"</f>
        <v>21005050311</v>
      </c>
      <c r="D50" s="4"/>
    </row>
    <row r="51" spans="1:4" ht="24" customHeight="1">
      <c r="A51" s="4" t="s">
        <v>32</v>
      </c>
      <c r="B51" s="4" t="s">
        <v>54</v>
      </c>
      <c r="C51" s="4" t="str">
        <f>"21005023523"</f>
        <v>21005023523</v>
      </c>
      <c r="D51" s="4"/>
    </row>
    <row r="52" spans="1:4" ht="24" customHeight="1">
      <c r="A52" s="4" t="s">
        <v>32</v>
      </c>
      <c r="B52" s="4" t="s">
        <v>55</v>
      </c>
      <c r="C52" s="4" t="str">
        <f>"21005033029"</f>
        <v>21005033029</v>
      </c>
      <c r="D52" s="4"/>
    </row>
    <row r="53" spans="1:4" ht="24" customHeight="1">
      <c r="A53" s="4" t="s">
        <v>32</v>
      </c>
      <c r="B53" s="4" t="s">
        <v>56</v>
      </c>
      <c r="C53" s="4" t="str">
        <f>"21005042123"</f>
        <v>21005042123</v>
      </c>
      <c r="D53" s="4"/>
    </row>
    <row r="54" spans="1:4" ht="24" customHeight="1">
      <c r="A54" s="4" t="s">
        <v>57</v>
      </c>
      <c r="B54" s="4" t="s">
        <v>58</v>
      </c>
      <c r="C54" s="4" t="str">
        <f>"21005011215"</f>
        <v>21005011215</v>
      </c>
      <c r="D54" s="4"/>
    </row>
    <row r="55" spans="1:4" ht="24" customHeight="1">
      <c r="A55" s="4" t="s">
        <v>57</v>
      </c>
      <c r="B55" s="4" t="s">
        <v>59</v>
      </c>
      <c r="C55" s="4" t="str">
        <f>"21005053226"</f>
        <v>21005053226</v>
      </c>
      <c r="D55" s="4"/>
    </row>
    <row r="56" spans="1:4" ht="24" customHeight="1">
      <c r="A56" s="4" t="s">
        <v>57</v>
      </c>
      <c r="B56" s="4" t="s">
        <v>60</v>
      </c>
      <c r="C56" s="4" t="str">
        <f>"21005050225"</f>
        <v>21005050225</v>
      </c>
      <c r="D56" s="4"/>
    </row>
    <row r="57" spans="1:4" ht="24" customHeight="1">
      <c r="A57" s="4" t="s">
        <v>57</v>
      </c>
      <c r="B57" s="4" t="s">
        <v>61</v>
      </c>
      <c r="C57" s="4" t="str">
        <f>"21005032024"</f>
        <v>21005032024</v>
      </c>
      <c r="D57" s="4"/>
    </row>
    <row r="58" spans="1:4" ht="24" customHeight="1">
      <c r="A58" s="4" t="s">
        <v>57</v>
      </c>
      <c r="B58" s="4" t="s">
        <v>62</v>
      </c>
      <c r="C58" s="4" t="str">
        <f>"21005053519"</f>
        <v>21005053519</v>
      </c>
      <c r="D58" s="4"/>
    </row>
    <row r="59" spans="1:4" ht="24" customHeight="1">
      <c r="A59" s="4" t="s">
        <v>63</v>
      </c>
      <c r="B59" s="4" t="s">
        <v>64</v>
      </c>
      <c r="C59" s="4" t="str">
        <f>"21005034819"</f>
        <v>21005034819</v>
      </c>
      <c r="D59" s="4"/>
    </row>
    <row r="60" spans="1:4" ht="24" customHeight="1">
      <c r="A60" s="4" t="s">
        <v>63</v>
      </c>
      <c r="B60" s="4" t="s">
        <v>65</v>
      </c>
      <c r="C60" s="4" t="str">
        <f>"21005042609"</f>
        <v>21005042609</v>
      </c>
      <c r="D60" s="4"/>
    </row>
    <row r="61" spans="1:4" ht="24" customHeight="1">
      <c r="A61" s="4" t="s">
        <v>63</v>
      </c>
      <c r="B61" s="4" t="s">
        <v>66</v>
      </c>
      <c r="C61" s="4" t="str">
        <f>"21005061614"</f>
        <v>21005061614</v>
      </c>
      <c r="D61" s="4"/>
    </row>
    <row r="62" spans="1:4" ht="24" customHeight="1">
      <c r="A62" s="4" t="s">
        <v>67</v>
      </c>
      <c r="B62" s="4" t="s">
        <v>68</v>
      </c>
      <c r="C62" s="4" t="str">
        <f>"21005051302"</f>
        <v>21005051302</v>
      </c>
      <c r="D62" s="4"/>
    </row>
    <row r="63" spans="1:4" ht="24" customHeight="1">
      <c r="A63" s="4" t="s">
        <v>67</v>
      </c>
      <c r="B63" s="4" t="s">
        <v>69</v>
      </c>
      <c r="C63" s="4" t="str">
        <f>"21005013830"</f>
        <v>21005013830</v>
      </c>
      <c r="D63" s="4"/>
    </row>
    <row r="64" spans="1:4" ht="24" customHeight="1">
      <c r="A64" s="4" t="s">
        <v>70</v>
      </c>
      <c r="B64" s="4" t="s">
        <v>71</v>
      </c>
      <c r="C64" s="4" t="str">
        <f>"21005062519"</f>
        <v>21005062519</v>
      </c>
      <c r="D64" s="4"/>
    </row>
    <row r="65" spans="1:4" ht="24" customHeight="1">
      <c r="A65" s="4" t="s">
        <v>70</v>
      </c>
      <c r="B65" s="4" t="s">
        <v>72</v>
      </c>
      <c r="C65" s="4" t="str">
        <f>"21005040401"</f>
        <v>21005040401</v>
      </c>
      <c r="D65" s="4"/>
    </row>
    <row r="66" spans="1:4" ht="24" customHeight="1">
      <c r="A66" s="4" t="s">
        <v>70</v>
      </c>
      <c r="B66" s="4" t="s">
        <v>73</v>
      </c>
      <c r="C66" s="4" t="str">
        <f>"21005023108"</f>
        <v>21005023108</v>
      </c>
      <c r="D66" s="4"/>
    </row>
    <row r="67" spans="1:4" ht="24" customHeight="1">
      <c r="A67" s="4" t="s">
        <v>70</v>
      </c>
      <c r="B67" s="4" t="s">
        <v>74</v>
      </c>
      <c r="C67" s="4" t="str">
        <f>"21005061212"</f>
        <v>21005061212</v>
      </c>
      <c r="D67" s="4"/>
    </row>
    <row r="68" spans="1:4" ht="24" customHeight="1">
      <c r="A68" s="4" t="s">
        <v>70</v>
      </c>
      <c r="B68" s="4" t="s">
        <v>75</v>
      </c>
      <c r="C68" s="4" t="str">
        <f>"21005041907"</f>
        <v>21005041907</v>
      </c>
      <c r="D68" s="4"/>
    </row>
    <row r="69" spans="1:4" ht="24" customHeight="1">
      <c r="A69" s="4" t="s">
        <v>70</v>
      </c>
      <c r="B69" s="4" t="s">
        <v>76</v>
      </c>
      <c r="C69" s="4" t="str">
        <f>"21005053419"</f>
        <v>21005053419</v>
      </c>
      <c r="D69" s="4"/>
    </row>
    <row r="70" spans="1:4" ht="24" customHeight="1">
      <c r="A70" s="4" t="s">
        <v>77</v>
      </c>
      <c r="B70" s="4" t="s">
        <v>78</v>
      </c>
      <c r="C70" s="4" t="str">
        <f>"21005012029"</f>
        <v>21005012029</v>
      </c>
      <c r="D70" s="4"/>
    </row>
    <row r="71" spans="1:4" ht="24" customHeight="1">
      <c r="A71" s="4" t="s">
        <v>77</v>
      </c>
      <c r="B71" s="4" t="s">
        <v>79</v>
      </c>
      <c r="C71" s="4" t="str">
        <f>"21005033529"</f>
        <v>21005033529</v>
      </c>
      <c r="D71" s="4"/>
    </row>
    <row r="72" spans="1:4" ht="24" customHeight="1">
      <c r="A72" s="4" t="s">
        <v>77</v>
      </c>
      <c r="B72" s="4" t="s">
        <v>80</v>
      </c>
      <c r="C72" s="4" t="str">
        <f>"21005021630"</f>
        <v>21005021630</v>
      </c>
      <c r="D72" s="4"/>
    </row>
    <row r="73" spans="1:4" ht="24" customHeight="1">
      <c r="A73" s="4" t="s">
        <v>77</v>
      </c>
      <c r="B73" s="4" t="s">
        <v>81</v>
      </c>
      <c r="C73" s="4" t="str">
        <f>"21005033109"</f>
        <v>21005033109</v>
      </c>
      <c r="D73" s="4"/>
    </row>
    <row r="74" spans="1:4" ht="24" customHeight="1">
      <c r="A74" s="4" t="s">
        <v>77</v>
      </c>
      <c r="B74" s="4" t="s">
        <v>82</v>
      </c>
      <c r="C74" s="4" t="str">
        <f>"21005040304"</f>
        <v>21005040304</v>
      </c>
      <c r="D74" s="4"/>
    </row>
    <row r="75" spans="1:4" ht="24" customHeight="1">
      <c r="A75" s="4" t="s">
        <v>77</v>
      </c>
      <c r="B75" s="4" t="s">
        <v>83</v>
      </c>
      <c r="C75" s="4" t="str">
        <f>"21005042030"</f>
        <v>21005042030</v>
      </c>
      <c r="D75" s="4"/>
    </row>
    <row r="76" spans="1:4" ht="24" customHeight="1">
      <c r="A76" s="4" t="s">
        <v>77</v>
      </c>
      <c r="B76" s="4" t="s">
        <v>84</v>
      </c>
      <c r="C76" s="4" t="str">
        <f>"21005060126"</f>
        <v>21005060126</v>
      </c>
      <c r="D76" s="4"/>
    </row>
    <row r="77" spans="1:4" ht="24" customHeight="1">
      <c r="A77" s="4" t="s">
        <v>77</v>
      </c>
      <c r="B77" s="4" t="s">
        <v>85</v>
      </c>
      <c r="C77" s="4" t="str">
        <f>"21005041027"</f>
        <v>21005041027</v>
      </c>
      <c r="D77" s="4"/>
    </row>
    <row r="78" spans="1:4" ht="24" customHeight="1">
      <c r="A78" s="4" t="s">
        <v>77</v>
      </c>
      <c r="B78" s="4" t="s">
        <v>86</v>
      </c>
      <c r="C78" s="4" t="str">
        <f>"21005061619"</f>
        <v>21005061619</v>
      </c>
      <c r="D78" s="4"/>
    </row>
    <row r="79" spans="1:4" ht="24" customHeight="1">
      <c r="A79" s="4" t="s">
        <v>77</v>
      </c>
      <c r="B79" s="4" t="s">
        <v>87</v>
      </c>
      <c r="C79" s="4" t="str">
        <f>"21005041129"</f>
        <v>21005041129</v>
      </c>
      <c r="D79" s="4"/>
    </row>
    <row r="80" spans="1:4" ht="24" customHeight="1">
      <c r="A80" s="4" t="s">
        <v>77</v>
      </c>
      <c r="B80" s="4" t="s">
        <v>88</v>
      </c>
      <c r="C80" s="4" t="str">
        <f>"21005033028"</f>
        <v>21005033028</v>
      </c>
      <c r="D80" s="4"/>
    </row>
    <row r="81" spans="1:4" ht="24" customHeight="1">
      <c r="A81" s="4" t="s">
        <v>77</v>
      </c>
      <c r="B81" s="4" t="s">
        <v>89</v>
      </c>
      <c r="C81" s="4" t="str">
        <f>"21005053330"</f>
        <v>21005053330</v>
      </c>
      <c r="D81" s="4"/>
    </row>
    <row r="82" spans="1:4" ht="24" customHeight="1">
      <c r="A82" s="4" t="s">
        <v>77</v>
      </c>
      <c r="B82" s="4" t="s">
        <v>90</v>
      </c>
      <c r="C82" s="4" t="str">
        <f>"21005022519"</f>
        <v>21005022519</v>
      </c>
      <c r="D82" s="4"/>
    </row>
    <row r="83" spans="1:4" ht="24" customHeight="1">
      <c r="A83" s="4" t="s">
        <v>77</v>
      </c>
      <c r="B83" s="4" t="s">
        <v>91</v>
      </c>
      <c r="C83" s="4" t="str">
        <f>"21005035129"</f>
        <v>21005035129</v>
      </c>
      <c r="D83" s="4"/>
    </row>
    <row r="84" spans="1:4" ht="24" customHeight="1">
      <c r="A84" s="4" t="s">
        <v>77</v>
      </c>
      <c r="B84" s="4" t="s">
        <v>92</v>
      </c>
      <c r="C84" s="4" t="str">
        <f>"21005030826"</f>
        <v>21005030826</v>
      </c>
      <c r="D84" s="4"/>
    </row>
    <row r="85" spans="1:4" ht="24" customHeight="1">
      <c r="A85" s="4" t="s">
        <v>77</v>
      </c>
      <c r="B85" s="4" t="s">
        <v>93</v>
      </c>
      <c r="C85" s="4" t="str">
        <f>"21005052102"</f>
        <v>21005052102</v>
      </c>
      <c r="D85" s="4"/>
    </row>
    <row r="86" spans="1:4" ht="24" customHeight="1">
      <c r="A86" s="4" t="s">
        <v>77</v>
      </c>
      <c r="B86" s="4" t="s">
        <v>94</v>
      </c>
      <c r="C86" s="4" t="str">
        <f>"21005053227"</f>
        <v>21005053227</v>
      </c>
      <c r="D86" s="4"/>
    </row>
    <row r="87" spans="1:4" ht="24" customHeight="1">
      <c r="A87" s="4" t="s">
        <v>77</v>
      </c>
      <c r="B87" s="4" t="s">
        <v>95</v>
      </c>
      <c r="C87" s="4" t="str">
        <f>"21005030501"</f>
        <v>21005030501</v>
      </c>
      <c r="D87" s="4"/>
    </row>
    <row r="88" spans="1:4" ht="24" customHeight="1">
      <c r="A88" s="4" t="s">
        <v>77</v>
      </c>
      <c r="B88" s="4" t="s">
        <v>96</v>
      </c>
      <c r="C88" s="4" t="str">
        <f>"21005014208"</f>
        <v>21005014208</v>
      </c>
      <c r="D88" s="4"/>
    </row>
    <row r="89" spans="1:4" ht="24" customHeight="1">
      <c r="A89" s="4" t="s">
        <v>77</v>
      </c>
      <c r="B89" s="4" t="s">
        <v>97</v>
      </c>
      <c r="C89" s="4" t="str">
        <f>"21005021324"</f>
        <v>21005021324</v>
      </c>
      <c r="D89" s="4"/>
    </row>
    <row r="90" spans="1:4" ht="24" customHeight="1">
      <c r="A90" s="4" t="s">
        <v>77</v>
      </c>
      <c r="B90" s="4" t="s">
        <v>98</v>
      </c>
      <c r="C90" s="4" t="str">
        <f>"21005031309"</f>
        <v>21005031309</v>
      </c>
      <c r="D90" s="4"/>
    </row>
    <row r="91" spans="1:4" ht="24" customHeight="1">
      <c r="A91" s="4" t="s">
        <v>77</v>
      </c>
      <c r="B91" s="4" t="s">
        <v>99</v>
      </c>
      <c r="C91" s="4" t="str">
        <f>"21005051621"</f>
        <v>21005051621</v>
      </c>
      <c r="D91" s="4"/>
    </row>
    <row r="92" spans="1:4" ht="24" customHeight="1">
      <c r="A92" s="4" t="s">
        <v>77</v>
      </c>
      <c r="B92" s="4" t="s">
        <v>100</v>
      </c>
      <c r="C92" s="4" t="str">
        <f>"21005041225"</f>
        <v>21005041225</v>
      </c>
      <c r="D92" s="4"/>
    </row>
    <row r="93" spans="1:4" ht="24" customHeight="1">
      <c r="A93" s="4" t="s">
        <v>77</v>
      </c>
      <c r="B93" s="4" t="s">
        <v>101</v>
      </c>
      <c r="C93" s="4" t="str">
        <f>"21005041309"</f>
        <v>21005041309</v>
      </c>
      <c r="D93" s="4"/>
    </row>
    <row r="94" spans="1:4" ht="24" customHeight="1">
      <c r="A94" s="4" t="s">
        <v>77</v>
      </c>
      <c r="B94" s="4" t="s">
        <v>102</v>
      </c>
      <c r="C94" s="4" t="str">
        <f>"21005021414"</f>
        <v>21005021414</v>
      </c>
      <c r="D94" s="4"/>
    </row>
    <row r="95" spans="1:4" ht="24" customHeight="1">
      <c r="A95" s="4" t="s">
        <v>77</v>
      </c>
      <c r="B95" s="4" t="s">
        <v>103</v>
      </c>
      <c r="C95" s="4" t="str">
        <f>"21005050421"</f>
        <v>21005050421</v>
      </c>
      <c r="D95" s="4"/>
    </row>
    <row r="96" spans="1:4" ht="24" customHeight="1">
      <c r="A96" s="4" t="s">
        <v>77</v>
      </c>
      <c r="B96" s="4" t="s">
        <v>104</v>
      </c>
      <c r="C96" s="4" t="str">
        <f>"21005025010"</f>
        <v>21005025010</v>
      </c>
      <c r="D96" s="4"/>
    </row>
    <row r="97" spans="1:4" ht="24" customHeight="1">
      <c r="A97" s="4" t="s">
        <v>77</v>
      </c>
      <c r="B97" s="4" t="s">
        <v>105</v>
      </c>
      <c r="C97" s="4" t="str">
        <f>"21005034905"</f>
        <v>21005034905</v>
      </c>
      <c r="D97" s="4"/>
    </row>
    <row r="98" spans="1:4" ht="24" customHeight="1">
      <c r="A98" s="4" t="s">
        <v>77</v>
      </c>
      <c r="B98" s="4" t="s">
        <v>106</v>
      </c>
      <c r="C98" s="4" t="str">
        <f>"21005043516"</f>
        <v>21005043516</v>
      </c>
      <c r="D98" s="4"/>
    </row>
    <row r="99" spans="1:4" ht="24" customHeight="1">
      <c r="A99" s="4" t="s">
        <v>77</v>
      </c>
      <c r="B99" s="4" t="s">
        <v>107</v>
      </c>
      <c r="C99" s="4" t="str">
        <f>"21005041927"</f>
        <v>21005041927</v>
      </c>
      <c r="D99" s="4"/>
    </row>
    <row r="100" spans="1:4" ht="24" customHeight="1">
      <c r="A100" s="4" t="s">
        <v>77</v>
      </c>
      <c r="B100" s="4" t="s">
        <v>108</v>
      </c>
      <c r="C100" s="4" t="str">
        <f>"21005024716"</f>
        <v>21005024716</v>
      </c>
      <c r="D100" s="4"/>
    </row>
    <row r="101" spans="1:4" ht="24" customHeight="1">
      <c r="A101" s="4" t="s">
        <v>77</v>
      </c>
      <c r="B101" s="4" t="s">
        <v>109</v>
      </c>
      <c r="C101" s="4" t="str">
        <f>"21005033526"</f>
        <v>21005033526</v>
      </c>
      <c r="D101" s="4"/>
    </row>
    <row r="102" spans="1:4" ht="24" customHeight="1">
      <c r="A102" s="4" t="s">
        <v>77</v>
      </c>
      <c r="B102" s="4" t="s">
        <v>110</v>
      </c>
      <c r="C102" s="4" t="str">
        <f>"21005023910"</f>
        <v>21005023910</v>
      </c>
      <c r="D102" s="4"/>
    </row>
    <row r="103" spans="1:4" ht="24" customHeight="1">
      <c r="A103" s="4" t="s">
        <v>77</v>
      </c>
      <c r="B103" s="4" t="s">
        <v>111</v>
      </c>
      <c r="C103" s="4" t="str">
        <f>"21005041328"</f>
        <v>21005041328</v>
      </c>
      <c r="D103" s="4"/>
    </row>
    <row r="104" spans="1:4" ht="24" customHeight="1">
      <c r="A104" s="4" t="s">
        <v>77</v>
      </c>
      <c r="B104" s="4" t="s">
        <v>112</v>
      </c>
      <c r="C104" s="4" t="str">
        <f>"21005023412"</f>
        <v>21005023412</v>
      </c>
      <c r="D104" s="4"/>
    </row>
    <row r="105" spans="1:4" ht="24" customHeight="1">
      <c r="A105" s="4" t="s">
        <v>77</v>
      </c>
      <c r="B105" s="4" t="s">
        <v>113</v>
      </c>
      <c r="C105" s="4" t="str">
        <f>"21005042723"</f>
        <v>21005042723</v>
      </c>
      <c r="D105" s="4"/>
    </row>
    <row r="106" spans="1:4" ht="24" customHeight="1">
      <c r="A106" s="4" t="s">
        <v>77</v>
      </c>
      <c r="B106" s="4" t="s">
        <v>114</v>
      </c>
      <c r="C106" s="4" t="str">
        <f>"21005062327"</f>
        <v>21005062327</v>
      </c>
      <c r="D106" s="4"/>
    </row>
    <row r="107" spans="1:4" ht="24" customHeight="1">
      <c r="A107" s="4" t="s">
        <v>115</v>
      </c>
      <c r="B107" s="4" t="s">
        <v>116</v>
      </c>
      <c r="C107" s="4" t="str">
        <f>"21005052128"</f>
        <v>21005052128</v>
      </c>
      <c r="D107" s="4"/>
    </row>
    <row r="108" spans="1:4" ht="24" customHeight="1">
      <c r="A108" s="4" t="s">
        <v>115</v>
      </c>
      <c r="B108" s="4" t="s">
        <v>117</v>
      </c>
      <c r="C108" s="4" t="str">
        <f>"21005015016"</f>
        <v>21005015016</v>
      </c>
      <c r="D108" s="4"/>
    </row>
    <row r="109" spans="1:4" ht="24" customHeight="1">
      <c r="A109" s="4" t="s">
        <v>115</v>
      </c>
      <c r="B109" s="4" t="s">
        <v>118</v>
      </c>
      <c r="C109" s="4" t="str">
        <f>"21005024402"</f>
        <v>21005024402</v>
      </c>
      <c r="D109" s="4"/>
    </row>
    <row r="110" spans="1:4" ht="24" customHeight="1">
      <c r="A110" s="4" t="s">
        <v>115</v>
      </c>
      <c r="B110" s="4" t="s">
        <v>119</v>
      </c>
      <c r="C110" s="4" t="str">
        <f>"21005014020"</f>
        <v>21005014020</v>
      </c>
      <c r="D110" s="4"/>
    </row>
    <row r="111" spans="1:4" ht="24" customHeight="1">
      <c r="A111" s="4" t="s">
        <v>115</v>
      </c>
      <c r="B111" s="4" t="s">
        <v>120</v>
      </c>
      <c r="C111" s="4" t="str">
        <f>"21005052019"</f>
        <v>21005052019</v>
      </c>
      <c r="D111" s="4"/>
    </row>
    <row r="112" spans="1:4" ht="24" customHeight="1">
      <c r="A112" s="4" t="s">
        <v>115</v>
      </c>
      <c r="B112" s="4" t="s">
        <v>121</v>
      </c>
      <c r="C112" s="4" t="str">
        <f>"21005030806"</f>
        <v>21005030806</v>
      </c>
      <c r="D112" s="4"/>
    </row>
    <row r="113" spans="1:4" ht="24" customHeight="1">
      <c r="A113" s="4" t="s">
        <v>115</v>
      </c>
      <c r="B113" s="4" t="s">
        <v>122</v>
      </c>
      <c r="C113" s="4" t="str">
        <f>"21005034727"</f>
        <v>21005034727</v>
      </c>
      <c r="D113" s="4"/>
    </row>
    <row r="114" spans="1:4" ht="24" customHeight="1">
      <c r="A114" s="4" t="s">
        <v>115</v>
      </c>
      <c r="B114" s="4" t="s">
        <v>123</v>
      </c>
      <c r="C114" s="4" t="str">
        <f>"21005022923"</f>
        <v>21005022923</v>
      </c>
      <c r="D114" s="4"/>
    </row>
    <row r="115" spans="1:4" ht="24" customHeight="1">
      <c r="A115" s="4" t="s">
        <v>115</v>
      </c>
      <c r="B115" s="4" t="s">
        <v>124</v>
      </c>
      <c r="C115" s="4" t="str">
        <f>"21005042923"</f>
        <v>21005042923</v>
      </c>
      <c r="D115" s="4"/>
    </row>
    <row r="116" spans="1:4" ht="24" customHeight="1">
      <c r="A116" s="4" t="s">
        <v>115</v>
      </c>
      <c r="B116" s="4" t="s">
        <v>125</v>
      </c>
      <c r="C116" s="4" t="str">
        <f>"21005034308"</f>
        <v>21005034308</v>
      </c>
      <c r="D116" s="4"/>
    </row>
    <row r="117" spans="1:4" ht="24" customHeight="1">
      <c r="A117" s="4" t="s">
        <v>115</v>
      </c>
      <c r="B117" s="4" t="s">
        <v>126</v>
      </c>
      <c r="C117" s="4" t="str">
        <f>"21005022005"</f>
        <v>21005022005</v>
      </c>
      <c r="D117" s="4"/>
    </row>
    <row r="118" spans="1:4" ht="24" customHeight="1">
      <c r="A118" s="4" t="s">
        <v>115</v>
      </c>
      <c r="B118" s="4" t="s">
        <v>127</v>
      </c>
      <c r="C118" s="4" t="str">
        <f>"21005015520"</f>
        <v>21005015520</v>
      </c>
      <c r="D118" s="4"/>
    </row>
    <row r="119" spans="1:4" ht="24" customHeight="1">
      <c r="A119" s="4" t="s">
        <v>115</v>
      </c>
      <c r="B119" s="4" t="s">
        <v>128</v>
      </c>
      <c r="C119" s="4" t="str">
        <f>"21005030810"</f>
        <v>21005030810</v>
      </c>
      <c r="D119" s="4"/>
    </row>
    <row r="120" spans="1:4" ht="24" customHeight="1">
      <c r="A120" s="4" t="s">
        <v>115</v>
      </c>
      <c r="B120" s="4" t="s">
        <v>129</v>
      </c>
      <c r="C120" s="4" t="str">
        <f>"21005040227"</f>
        <v>21005040227</v>
      </c>
      <c r="D120" s="4"/>
    </row>
    <row r="121" spans="1:4" ht="24" customHeight="1">
      <c r="A121" s="4" t="s">
        <v>115</v>
      </c>
      <c r="B121" s="4" t="s">
        <v>130</v>
      </c>
      <c r="C121" s="4" t="str">
        <f>"21005010301"</f>
        <v>21005010301</v>
      </c>
      <c r="D121" s="4"/>
    </row>
    <row r="122" spans="1:4" ht="24" customHeight="1">
      <c r="A122" s="4" t="s">
        <v>115</v>
      </c>
      <c r="B122" s="4" t="s">
        <v>131</v>
      </c>
      <c r="C122" s="4" t="str">
        <f>"21005033725"</f>
        <v>21005033725</v>
      </c>
      <c r="D122" s="4"/>
    </row>
    <row r="123" spans="1:4" ht="24" customHeight="1">
      <c r="A123" s="4" t="s">
        <v>115</v>
      </c>
      <c r="B123" s="4" t="s">
        <v>132</v>
      </c>
      <c r="C123" s="4" t="str">
        <f>"21005025311"</f>
        <v>21005025311</v>
      </c>
      <c r="D123" s="4"/>
    </row>
    <row r="124" spans="1:4" ht="24" customHeight="1">
      <c r="A124" s="4" t="s">
        <v>115</v>
      </c>
      <c r="B124" s="4" t="s">
        <v>133</v>
      </c>
      <c r="C124" s="4" t="str">
        <f>"21005012016"</f>
        <v>21005012016</v>
      </c>
      <c r="D124" s="4"/>
    </row>
    <row r="125" spans="1:4" ht="24" customHeight="1">
      <c r="A125" s="4" t="s">
        <v>115</v>
      </c>
      <c r="B125" s="4" t="s">
        <v>134</v>
      </c>
      <c r="C125" s="4" t="str">
        <f>"21005052021"</f>
        <v>21005052021</v>
      </c>
      <c r="D125" s="4"/>
    </row>
    <row r="126" spans="1:4" ht="24" customHeight="1">
      <c r="A126" s="4" t="s">
        <v>115</v>
      </c>
      <c r="B126" s="4" t="s">
        <v>135</v>
      </c>
      <c r="C126" s="4" t="str">
        <f>"21005015002"</f>
        <v>21005015002</v>
      </c>
      <c r="D126" s="4"/>
    </row>
    <row r="127" spans="1:4" ht="24" customHeight="1">
      <c r="A127" s="4" t="s">
        <v>115</v>
      </c>
      <c r="B127" s="4" t="s">
        <v>136</v>
      </c>
      <c r="C127" s="4" t="str">
        <f>"21005035107"</f>
        <v>21005035107</v>
      </c>
      <c r="D127" s="4"/>
    </row>
    <row r="128" spans="1:4" ht="24" customHeight="1">
      <c r="A128" s="4" t="s">
        <v>115</v>
      </c>
      <c r="B128" s="4" t="s">
        <v>137</v>
      </c>
      <c r="C128" s="4" t="str">
        <f>"21005034720"</f>
        <v>21005034720</v>
      </c>
      <c r="D128" s="4"/>
    </row>
    <row r="129" spans="1:4" ht="24" customHeight="1">
      <c r="A129" s="4" t="s">
        <v>115</v>
      </c>
      <c r="B129" s="4" t="s">
        <v>138</v>
      </c>
      <c r="C129" s="4" t="str">
        <f>"21005011828"</f>
        <v>21005011828</v>
      </c>
      <c r="D129" s="4"/>
    </row>
    <row r="130" spans="1:4" ht="24" customHeight="1">
      <c r="A130" s="4" t="s">
        <v>115</v>
      </c>
      <c r="B130" s="4" t="s">
        <v>139</v>
      </c>
      <c r="C130" s="4" t="str">
        <f>"21005052310"</f>
        <v>21005052310</v>
      </c>
      <c r="D130" s="4"/>
    </row>
    <row r="131" spans="1:4" ht="24" customHeight="1">
      <c r="A131" s="4" t="s">
        <v>115</v>
      </c>
      <c r="B131" s="4" t="s">
        <v>140</v>
      </c>
      <c r="C131" s="4" t="str">
        <f>"21005033416"</f>
        <v>21005033416</v>
      </c>
      <c r="D131" s="4"/>
    </row>
    <row r="132" spans="1:4" ht="24" customHeight="1">
      <c r="A132" s="4" t="s">
        <v>115</v>
      </c>
      <c r="B132" s="4" t="s">
        <v>141</v>
      </c>
      <c r="C132" s="4" t="str">
        <f>"21005060129"</f>
        <v>21005060129</v>
      </c>
      <c r="D132" s="4"/>
    </row>
    <row r="133" spans="1:4" ht="24" customHeight="1">
      <c r="A133" s="4" t="s">
        <v>115</v>
      </c>
      <c r="B133" s="4" t="s">
        <v>142</v>
      </c>
      <c r="C133" s="4" t="str">
        <f>"21005014812"</f>
        <v>21005014812</v>
      </c>
      <c r="D133" s="4"/>
    </row>
    <row r="134" spans="1:4" ht="24" customHeight="1">
      <c r="A134" s="4" t="s">
        <v>115</v>
      </c>
      <c r="B134" s="4" t="s">
        <v>143</v>
      </c>
      <c r="C134" s="4" t="str">
        <f>"21005032203"</f>
        <v>21005032203</v>
      </c>
      <c r="D134" s="4"/>
    </row>
    <row r="135" spans="1:4" ht="24" customHeight="1">
      <c r="A135" s="4" t="s">
        <v>115</v>
      </c>
      <c r="B135" s="4" t="s">
        <v>144</v>
      </c>
      <c r="C135" s="4" t="str">
        <f>"21005014216"</f>
        <v>21005014216</v>
      </c>
      <c r="D135" s="4"/>
    </row>
    <row r="136" spans="1:4" ht="24" customHeight="1">
      <c r="A136" s="4" t="s">
        <v>115</v>
      </c>
      <c r="B136" s="4" t="s">
        <v>145</v>
      </c>
      <c r="C136" s="4" t="str">
        <f>"21005030229"</f>
        <v>21005030229</v>
      </c>
      <c r="D136" s="4"/>
    </row>
    <row r="137" spans="1:4" ht="24" customHeight="1">
      <c r="A137" s="4" t="s">
        <v>115</v>
      </c>
      <c r="B137" s="4" t="s">
        <v>146</v>
      </c>
      <c r="C137" s="4" t="str">
        <f>"21005030416"</f>
        <v>21005030416</v>
      </c>
      <c r="D137" s="4"/>
    </row>
    <row r="138" spans="1:4" ht="24" customHeight="1">
      <c r="A138" s="4" t="s">
        <v>115</v>
      </c>
      <c r="B138" s="4" t="s">
        <v>147</v>
      </c>
      <c r="C138" s="4" t="str">
        <f>"21005011111"</f>
        <v>21005011111</v>
      </c>
      <c r="D138" s="4"/>
    </row>
    <row r="139" spans="1:4" ht="24" customHeight="1">
      <c r="A139" s="4" t="s">
        <v>115</v>
      </c>
      <c r="B139" s="4" t="s">
        <v>148</v>
      </c>
      <c r="C139" s="4" t="str">
        <f>"21005023530"</f>
        <v>21005023530</v>
      </c>
      <c r="D139" s="4"/>
    </row>
    <row r="140" spans="1:4" ht="24" customHeight="1">
      <c r="A140" s="4" t="s">
        <v>115</v>
      </c>
      <c r="B140" s="4" t="s">
        <v>149</v>
      </c>
      <c r="C140" s="4" t="str">
        <f>"21005023817"</f>
        <v>21005023817</v>
      </c>
      <c r="D140" s="4"/>
    </row>
    <row r="141" spans="1:4" ht="24" customHeight="1">
      <c r="A141" s="4" t="s">
        <v>115</v>
      </c>
      <c r="B141" s="4" t="s">
        <v>150</v>
      </c>
      <c r="C141" s="4" t="str">
        <f>"21005062422"</f>
        <v>21005062422</v>
      </c>
      <c r="D141" s="4"/>
    </row>
    <row r="142" spans="1:4" ht="24" customHeight="1">
      <c r="A142" s="4" t="s">
        <v>115</v>
      </c>
      <c r="B142" s="4" t="s">
        <v>151</v>
      </c>
      <c r="C142" s="4" t="str">
        <f>"21005062620"</f>
        <v>21005062620</v>
      </c>
      <c r="D142" s="4"/>
    </row>
    <row r="143" spans="1:4" ht="24" customHeight="1">
      <c r="A143" s="4" t="s">
        <v>152</v>
      </c>
      <c r="B143" s="4" t="s">
        <v>153</v>
      </c>
      <c r="C143" s="4" t="str">
        <f>"21005032529"</f>
        <v>21005032529</v>
      </c>
      <c r="D143" s="4"/>
    </row>
    <row r="144" spans="1:4" ht="24" customHeight="1">
      <c r="A144" s="4" t="s">
        <v>152</v>
      </c>
      <c r="B144" s="4" t="s">
        <v>154</v>
      </c>
      <c r="C144" s="4" t="str">
        <f>"21005042025"</f>
        <v>21005042025</v>
      </c>
      <c r="D144" s="4"/>
    </row>
    <row r="145" spans="1:4" ht="24" customHeight="1">
      <c r="A145" s="4" t="s">
        <v>152</v>
      </c>
      <c r="B145" s="4" t="s">
        <v>155</v>
      </c>
      <c r="C145" s="4" t="str">
        <f>"21005011519"</f>
        <v>21005011519</v>
      </c>
      <c r="D145" s="4"/>
    </row>
    <row r="146" spans="1:4" ht="24" customHeight="1">
      <c r="A146" s="4" t="s">
        <v>152</v>
      </c>
      <c r="B146" s="4" t="s">
        <v>156</v>
      </c>
      <c r="C146" s="4" t="str">
        <f>"21005030713"</f>
        <v>21005030713</v>
      </c>
      <c r="D146" s="4"/>
    </row>
    <row r="147" spans="1:4" ht="24" customHeight="1">
      <c r="A147" s="4" t="s">
        <v>152</v>
      </c>
      <c r="B147" s="4" t="s">
        <v>157</v>
      </c>
      <c r="C147" s="4" t="str">
        <f>"21005042309"</f>
        <v>21005042309</v>
      </c>
      <c r="D147" s="4"/>
    </row>
    <row r="148" spans="1:4" ht="24" customHeight="1">
      <c r="A148" s="4" t="s">
        <v>152</v>
      </c>
      <c r="B148" s="4" t="s">
        <v>158</v>
      </c>
      <c r="C148" s="4" t="str">
        <f>"21005061823"</f>
        <v>21005061823</v>
      </c>
      <c r="D148" s="4"/>
    </row>
    <row r="149" spans="1:4" ht="24" customHeight="1">
      <c r="A149" s="4" t="s">
        <v>152</v>
      </c>
      <c r="B149" s="4" t="s">
        <v>159</v>
      </c>
      <c r="C149" s="4" t="str">
        <f>"21005011521"</f>
        <v>21005011521</v>
      </c>
      <c r="D149" s="4"/>
    </row>
    <row r="150" spans="1:4" ht="24" customHeight="1">
      <c r="A150" s="4" t="s">
        <v>152</v>
      </c>
      <c r="B150" s="4" t="s">
        <v>160</v>
      </c>
      <c r="C150" s="4" t="str">
        <f>"21005035116"</f>
        <v>21005035116</v>
      </c>
      <c r="D150" s="4"/>
    </row>
    <row r="151" spans="1:4" ht="24" customHeight="1">
      <c r="A151" s="4" t="s">
        <v>152</v>
      </c>
      <c r="B151" s="4" t="s">
        <v>161</v>
      </c>
      <c r="C151" s="4" t="str">
        <f>"21005012207"</f>
        <v>21005012207</v>
      </c>
      <c r="D151" s="4"/>
    </row>
    <row r="152" spans="1:4" ht="24" customHeight="1">
      <c r="A152" s="4" t="s">
        <v>152</v>
      </c>
      <c r="B152" s="4" t="s">
        <v>162</v>
      </c>
      <c r="C152" s="4" t="str">
        <f>"21005035224"</f>
        <v>21005035224</v>
      </c>
      <c r="D152" s="4"/>
    </row>
    <row r="153" spans="1:4" ht="24" customHeight="1">
      <c r="A153" s="4" t="s">
        <v>152</v>
      </c>
      <c r="B153" s="4" t="s">
        <v>160</v>
      </c>
      <c r="C153" s="4" t="str">
        <f>"21005013002"</f>
        <v>21005013002</v>
      </c>
      <c r="D153" s="4"/>
    </row>
    <row r="154" spans="1:4" ht="24" customHeight="1">
      <c r="A154" s="4" t="s">
        <v>152</v>
      </c>
      <c r="B154" s="4" t="s">
        <v>163</v>
      </c>
      <c r="C154" s="4" t="str">
        <f>"21005060521"</f>
        <v>21005060521</v>
      </c>
      <c r="D154" s="4"/>
    </row>
    <row r="155" spans="1:4" ht="24" customHeight="1">
      <c r="A155" s="4" t="s">
        <v>164</v>
      </c>
      <c r="B155" s="4" t="s">
        <v>165</v>
      </c>
      <c r="C155" s="4" t="str">
        <f>"21005024218"</f>
        <v>21005024218</v>
      </c>
      <c r="D155" s="4"/>
    </row>
    <row r="156" spans="1:4" ht="24" customHeight="1">
      <c r="A156" s="4" t="s">
        <v>164</v>
      </c>
      <c r="B156" s="4" t="s">
        <v>166</v>
      </c>
      <c r="C156" s="4" t="str">
        <f>"21005031405"</f>
        <v>21005031405</v>
      </c>
      <c r="D156" s="4"/>
    </row>
    <row r="157" spans="1:4" ht="24" customHeight="1">
      <c r="A157" s="4" t="s">
        <v>164</v>
      </c>
      <c r="B157" s="4" t="s">
        <v>167</v>
      </c>
      <c r="C157" s="4" t="str">
        <f>"21005060515"</f>
        <v>21005060515</v>
      </c>
      <c r="D157" s="4"/>
    </row>
    <row r="158" spans="1:4" ht="24" customHeight="1">
      <c r="A158" s="4" t="s">
        <v>164</v>
      </c>
      <c r="B158" s="4" t="s">
        <v>168</v>
      </c>
      <c r="C158" s="4" t="str">
        <f>"21005061719"</f>
        <v>21005061719</v>
      </c>
      <c r="D158" s="4"/>
    </row>
    <row r="159" spans="1:4" ht="24" customHeight="1">
      <c r="A159" s="4" t="s">
        <v>169</v>
      </c>
      <c r="B159" s="4" t="s">
        <v>170</v>
      </c>
      <c r="C159" s="4" t="str">
        <f>"21005040609"</f>
        <v>21005040609</v>
      </c>
      <c r="D159" s="4"/>
    </row>
    <row r="160" spans="1:4" ht="24" customHeight="1">
      <c r="A160" s="4" t="s">
        <v>169</v>
      </c>
      <c r="B160" s="4" t="s">
        <v>171</v>
      </c>
      <c r="C160" s="4" t="str">
        <f>"21005051423"</f>
        <v>21005051423</v>
      </c>
      <c r="D160" s="4"/>
    </row>
    <row r="161" spans="1:4" ht="24" customHeight="1">
      <c r="A161" s="4" t="s">
        <v>169</v>
      </c>
      <c r="B161" s="4" t="s">
        <v>172</v>
      </c>
      <c r="C161" s="4" t="str">
        <f>"21005053128"</f>
        <v>21005053128</v>
      </c>
      <c r="D161" s="4"/>
    </row>
    <row r="162" spans="1:4" ht="24" customHeight="1">
      <c r="A162" s="4" t="s">
        <v>169</v>
      </c>
      <c r="B162" s="4" t="s">
        <v>173</v>
      </c>
      <c r="C162" s="4" t="str">
        <f>"21005020806"</f>
        <v>21005020806</v>
      </c>
      <c r="D162" s="4"/>
    </row>
    <row r="163" spans="1:4" ht="24" customHeight="1">
      <c r="A163" s="4" t="s">
        <v>169</v>
      </c>
      <c r="B163" s="4" t="s">
        <v>174</v>
      </c>
      <c r="C163" s="4" t="str">
        <f>"21005050719"</f>
        <v>21005050719</v>
      </c>
      <c r="D163" s="4"/>
    </row>
    <row r="164" spans="1:4" ht="24" customHeight="1">
      <c r="A164" s="4" t="s">
        <v>175</v>
      </c>
      <c r="B164" s="4" t="s">
        <v>176</v>
      </c>
      <c r="C164" s="4" t="str">
        <f>"21005041926"</f>
        <v>21005041926</v>
      </c>
      <c r="D164" s="4"/>
    </row>
    <row r="165" spans="1:4" ht="24" customHeight="1">
      <c r="A165" s="4" t="s">
        <v>177</v>
      </c>
      <c r="B165" s="4" t="s">
        <v>178</v>
      </c>
      <c r="C165" s="4" t="str">
        <f>"21005042702"</f>
        <v>21005042702</v>
      </c>
      <c r="D165" s="4"/>
    </row>
    <row r="166" spans="1:4" ht="24" customHeight="1">
      <c r="A166" s="4" t="s">
        <v>177</v>
      </c>
      <c r="B166" s="4" t="s">
        <v>179</v>
      </c>
      <c r="C166" s="4" t="str">
        <f>"21005050220"</f>
        <v>21005050220</v>
      </c>
      <c r="D166" s="4"/>
    </row>
    <row r="167" spans="1:4" ht="24" customHeight="1">
      <c r="A167" s="4" t="s">
        <v>177</v>
      </c>
      <c r="B167" s="4" t="s">
        <v>180</v>
      </c>
      <c r="C167" s="4" t="str">
        <f>"21005051722"</f>
        <v>21005051722</v>
      </c>
      <c r="D167" s="4"/>
    </row>
    <row r="168" spans="1:4" ht="24" customHeight="1">
      <c r="A168" s="4" t="s">
        <v>181</v>
      </c>
      <c r="B168" s="4" t="s">
        <v>182</v>
      </c>
      <c r="C168" s="4" t="str">
        <f>"21005024921"</f>
        <v>21005024921</v>
      </c>
      <c r="D168" s="4"/>
    </row>
    <row r="169" spans="1:4" ht="24" customHeight="1">
      <c r="A169" s="4" t="s">
        <v>181</v>
      </c>
      <c r="B169" s="4" t="s">
        <v>183</v>
      </c>
      <c r="C169" s="4" t="str">
        <f>"21005053414"</f>
        <v>21005053414</v>
      </c>
      <c r="D169" s="4"/>
    </row>
    <row r="170" spans="1:4" ht="24" customHeight="1">
      <c r="A170" s="4" t="s">
        <v>181</v>
      </c>
      <c r="B170" s="4" t="s">
        <v>184</v>
      </c>
      <c r="C170" s="4" t="str">
        <f>"21005024822"</f>
        <v>21005024822</v>
      </c>
      <c r="D170" s="4"/>
    </row>
    <row r="171" spans="1:4" ht="24" customHeight="1">
      <c r="A171" s="4" t="s">
        <v>181</v>
      </c>
      <c r="B171" s="4" t="s">
        <v>185</v>
      </c>
      <c r="C171" s="4" t="str">
        <f>"21005014129"</f>
        <v>21005014129</v>
      </c>
      <c r="D171" s="4"/>
    </row>
    <row r="172" spans="1:4" ht="24" customHeight="1">
      <c r="A172" s="4" t="s">
        <v>181</v>
      </c>
      <c r="B172" s="4" t="s">
        <v>186</v>
      </c>
      <c r="C172" s="4" t="str">
        <f>"21005042927"</f>
        <v>21005042927</v>
      </c>
      <c r="D172" s="4"/>
    </row>
    <row r="173" spans="1:4" ht="24" customHeight="1">
      <c r="A173" s="4" t="s">
        <v>181</v>
      </c>
      <c r="B173" s="4" t="s">
        <v>187</v>
      </c>
      <c r="C173" s="4" t="str">
        <f>"21005014725"</f>
        <v>21005014725</v>
      </c>
      <c r="D173" s="4"/>
    </row>
    <row r="174" spans="1:4" ht="24" customHeight="1">
      <c r="A174" s="4" t="s">
        <v>181</v>
      </c>
      <c r="B174" s="4" t="s">
        <v>188</v>
      </c>
      <c r="C174" s="4" t="str">
        <f>"21005034515"</f>
        <v>21005034515</v>
      </c>
      <c r="D174" s="4"/>
    </row>
    <row r="175" spans="1:4" ht="24" customHeight="1">
      <c r="A175" s="4" t="s">
        <v>181</v>
      </c>
      <c r="B175" s="4" t="s">
        <v>189</v>
      </c>
      <c r="C175" s="4" t="str">
        <f>"21005041713"</f>
        <v>21005041713</v>
      </c>
      <c r="D175" s="4"/>
    </row>
    <row r="176" spans="1:4" ht="24" customHeight="1">
      <c r="A176" s="4" t="s">
        <v>181</v>
      </c>
      <c r="B176" s="4" t="s">
        <v>190</v>
      </c>
      <c r="C176" s="4" t="str">
        <f>"21005033330"</f>
        <v>21005033330</v>
      </c>
      <c r="D176" s="4"/>
    </row>
    <row r="177" spans="1:4" ht="24" customHeight="1">
      <c r="A177" s="4" t="s">
        <v>181</v>
      </c>
      <c r="B177" s="4" t="s">
        <v>191</v>
      </c>
      <c r="C177" s="4" t="str">
        <f>"21005032415"</f>
        <v>21005032415</v>
      </c>
      <c r="D177" s="4"/>
    </row>
    <row r="178" spans="1:4" ht="24" customHeight="1">
      <c r="A178" s="4" t="s">
        <v>181</v>
      </c>
      <c r="B178" s="4" t="s">
        <v>192</v>
      </c>
      <c r="C178" s="4" t="str">
        <f>"21005052304"</f>
        <v>21005052304</v>
      </c>
      <c r="D178" s="4"/>
    </row>
    <row r="179" spans="1:4" ht="24" customHeight="1">
      <c r="A179" s="4" t="s">
        <v>181</v>
      </c>
      <c r="B179" s="4" t="s">
        <v>193</v>
      </c>
      <c r="C179" s="4" t="str">
        <f>"21005032103"</f>
        <v>21005032103</v>
      </c>
      <c r="D179" s="4"/>
    </row>
    <row r="180" spans="1:4" ht="24" customHeight="1">
      <c r="A180" s="4" t="s">
        <v>181</v>
      </c>
      <c r="B180" s="4" t="s">
        <v>194</v>
      </c>
      <c r="C180" s="4" t="str">
        <f>"21005031607"</f>
        <v>21005031607</v>
      </c>
      <c r="D180" s="4"/>
    </row>
    <row r="181" spans="1:4" ht="24" customHeight="1">
      <c r="A181" s="4" t="s">
        <v>181</v>
      </c>
      <c r="B181" s="4" t="s">
        <v>195</v>
      </c>
      <c r="C181" s="4" t="str">
        <f>"21005043118"</f>
        <v>21005043118</v>
      </c>
      <c r="D181" s="4"/>
    </row>
    <row r="182" spans="1:4" ht="24" customHeight="1">
      <c r="A182" s="4" t="s">
        <v>181</v>
      </c>
      <c r="B182" s="4" t="s">
        <v>196</v>
      </c>
      <c r="C182" s="4" t="str">
        <f>"21005020120"</f>
        <v>21005020120</v>
      </c>
      <c r="D182" s="4"/>
    </row>
    <row r="183" spans="1:4" ht="24" customHeight="1">
      <c r="A183" s="4" t="s">
        <v>181</v>
      </c>
      <c r="B183" s="4" t="s">
        <v>197</v>
      </c>
      <c r="C183" s="4" t="str">
        <f>"21005034005"</f>
        <v>21005034005</v>
      </c>
      <c r="D183" s="4"/>
    </row>
    <row r="184" spans="1:4" ht="24" customHeight="1">
      <c r="A184" s="4" t="s">
        <v>181</v>
      </c>
      <c r="B184" s="4" t="s">
        <v>198</v>
      </c>
      <c r="C184" s="4" t="str">
        <f>"21005032226"</f>
        <v>21005032226</v>
      </c>
      <c r="D184" s="4"/>
    </row>
    <row r="185" spans="1:4" ht="24" customHeight="1">
      <c r="A185" s="4" t="s">
        <v>181</v>
      </c>
      <c r="B185" s="4" t="s">
        <v>199</v>
      </c>
      <c r="C185" s="4" t="str">
        <f>"21005042213"</f>
        <v>21005042213</v>
      </c>
      <c r="D185" s="4"/>
    </row>
    <row r="186" spans="1:4" ht="24" customHeight="1">
      <c r="A186" s="4" t="s">
        <v>181</v>
      </c>
      <c r="B186" s="4" t="s">
        <v>200</v>
      </c>
      <c r="C186" s="4" t="str">
        <f>"21005053710"</f>
        <v>21005053710</v>
      </c>
      <c r="D186" s="4"/>
    </row>
    <row r="187" spans="1:4" ht="24" customHeight="1">
      <c r="A187" s="4" t="s">
        <v>201</v>
      </c>
      <c r="B187" s="4" t="s">
        <v>202</v>
      </c>
      <c r="C187" s="4" t="str">
        <f>"21005025104"</f>
        <v>21005025104</v>
      </c>
      <c r="D187" s="4"/>
    </row>
    <row r="188" spans="1:4" ht="24" customHeight="1">
      <c r="A188" s="4" t="s">
        <v>201</v>
      </c>
      <c r="B188" s="4" t="s">
        <v>203</v>
      </c>
      <c r="C188" s="4" t="str">
        <f>"21005042828"</f>
        <v>21005042828</v>
      </c>
      <c r="D188" s="4"/>
    </row>
    <row r="189" spans="1:4" ht="24" customHeight="1">
      <c r="A189" s="4" t="s">
        <v>201</v>
      </c>
      <c r="B189" s="4" t="s">
        <v>204</v>
      </c>
      <c r="C189" s="4" t="str">
        <f>"21005024407"</f>
        <v>21005024407</v>
      </c>
      <c r="D189" s="4"/>
    </row>
    <row r="190" spans="1:4" ht="24" customHeight="1">
      <c r="A190" s="4" t="s">
        <v>201</v>
      </c>
      <c r="B190" s="4" t="s">
        <v>205</v>
      </c>
      <c r="C190" s="4" t="str">
        <f>"21005050709"</f>
        <v>21005050709</v>
      </c>
      <c r="D190" s="4"/>
    </row>
    <row r="191" spans="1:4" ht="24" customHeight="1">
      <c r="A191" s="4" t="s">
        <v>201</v>
      </c>
      <c r="B191" s="4" t="s">
        <v>206</v>
      </c>
      <c r="C191" s="4" t="str">
        <f>"21005052029"</f>
        <v>21005052029</v>
      </c>
      <c r="D191" s="4"/>
    </row>
    <row r="192" spans="1:4" ht="24" customHeight="1">
      <c r="A192" s="4" t="s">
        <v>201</v>
      </c>
      <c r="B192" s="4" t="s">
        <v>207</v>
      </c>
      <c r="C192" s="4" t="str">
        <f>"21005034811"</f>
        <v>21005034811</v>
      </c>
      <c r="D192" s="4"/>
    </row>
    <row r="193" spans="1:4" ht="24" customHeight="1">
      <c r="A193" s="4" t="s">
        <v>201</v>
      </c>
      <c r="B193" s="4" t="s">
        <v>122</v>
      </c>
      <c r="C193" s="4" t="str">
        <f>"21005023529"</f>
        <v>21005023529</v>
      </c>
      <c r="D193" s="4"/>
    </row>
    <row r="194" spans="1:4" ht="24" customHeight="1">
      <c r="A194" s="4" t="s">
        <v>201</v>
      </c>
      <c r="B194" s="4" t="s">
        <v>208</v>
      </c>
      <c r="C194" s="4" t="str">
        <f>"21005030709"</f>
        <v>21005030709</v>
      </c>
      <c r="D194" s="4"/>
    </row>
    <row r="195" spans="1:4" ht="24" customHeight="1">
      <c r="A195" s="4" t="s">
        <v>201</v>
      </c>
      <c r="B195" s="4" t="s">
        <v>209</v>
      </c>
      <c r="C195" s="4" t="str">
        <f>"21005022824"</f>
        <v>21005022824</v>
      </c>
      <c r="D195" s="4"/>
    </row>
    <row r="196" spans="1:4" ht="24" customHeight="1">
      <c r="A196" s="4" t="s">
        <v>201</v>
      </c>
      <c r="B196" s="4" t="s">
        <v>210</v>
      </c>
      <c r="C196" s="4" t="str">
        <f>"21005043219"</f>
        <v>21005043219</v>
      </c>
      <c r="D196" s="4"/>
    </row>
    <row r="197" spans="1:4" ht="24" customHeight="1">
      <c r="A197" s="4" t="s">
        <v>201</v>
      </c>
      <c r="B197" s="4" t="s">
        <v>211</v>
      </c>
      <c r="C197" s="4" t="str">
        <f>"21005034304"</f>
        <v>21005034304</v>
      </c>
      <c r="D197" s="4"/>
    </row>
    <row r="198" spans="1:4" ht="24" customHeight="1">
      <c r="A198" s="4" t="s">
        <v>201</v>
      </c>
      <c r="B198" s="4" t="s">
        <v>212</v>
      </c>
      <c r="C198" s="4" t="str">
        <f>"21005050417"</f>
        <v>21005050417</v>
      </c>
      <c r="D198" s="4"/>
    </row>
    <row r="199" spans="1:4" ht="24" customHeight="1">
      <c r="A199" s="4" t="s">
        <v>201</v>
      </c>
      <c r="B199" s="4" t="s">
        <v>213</v>
      </c>
      <c r="C199" s="4" t="str">
        <f>"21005051702"</f>
        <v>21005051702</v>
      </c>
      <c r="D199" s="4"/>
    </row>
    <row r="200" spans="1:4" ht="24" customHeight="1">
      <c r="A200" s="4" t="s">
        <v>201</v>
      </c>
      <c r="B200" s="4" t="s">
        <v>214</v>
      </c>
      <c r="C200" s="4" t="str">
        <f>"21005025201"</f>
        <v>21005025201</v>
      </c>
      <c r="D200" s="4"/>
    </row>
    <row r="201" spans="1:4" ht="24" customHeight="1">
      <c r="A201" s="4" t="s">
        <v>201</v>
      </c>
      <c r="B201" s="4" t="s">
        <v>215</v>
      </c>
      <c r="C201" s="4" t="str">
        <f>"21005052522"</f>
        <v>21005052522</v>
      </c>
      <c r="D201" s="4"/>
    </row>
    <row r="202" spans="1:4" ht="24" customHeight="1">
      <c r="A202" s="4" t="s">
        <v>201</v>
      </c>
      <c r="B202" s="4" t="s">
        <v>216</v>
      </c>
      <c r="C202" s="4" t="str">
        <f>"21005023901"</f>
        <v>21005023901</v>
      </c>
      <c r="D202" s="4"/>
    </row>
    <row r="203" spans="1:4" ht="24" customHeight="1">
      <c r="A203" s="4" t="s">
        <v>201</v>
      </c>
      <c r="B203" s="4" t="s">
        <v>217</v>
      </c>
      <c r="C203" s="4" t="str">
        <f>"21005030926"</f>
        <v>21005030926</v>
      </c>
      <c r="D203" s="4"/>
    </row>
    <row r="204" spans="1:4" ht="24" customHeight="1">
      <c r="A204" s="4" t="s">
        <v>201</v>
      </c>
      <c r="B204" s="4" t="s">
        <v>218</v>
      </c>
      <c r="C204" s="4" t="str">
        <f>"21005032006"</f>
        <v>21005032006</v>
      </c>
      <c r="D204" s="4"/>
    </row>
    <row r="205" spans="1:4" ht="24" customHeight="1">
      <c r="A205" s="4" t="s">
        <v>219</v>
      </c>
      <c r="B205" s="4" t="s">
        <v>220</v>
      </c>
      <c r="C205" s="4" t="str">
        <f>"21005053829"</f>
        <v>21005053829</v>
      </c>
      <c r="D205" s="4"/>
    </row>
    <row r="206" spans="1:4" ht="24" customHeight="1">
      <c r="A206" s="4" t="s">
        <v>219</v>
      </c>
      <c r="B206" s="4" t="s">
        <v>221</v>
      </c>
      <c r="C206" s="4" t="str">
        <f>"21005031907"</f>
        <v>21005031907</v>
      </c>
      <c r="D206" s="4"/>
    </row>
    <row r="207" spans="1:4" ht="24" customHeight="1">
      <c r="A207" s="4" t="s">
        <v>219</v>
      </c>
      <c r="B207" s="4" t="s">
        <v>222</v>
      </c>
      <c r="C207" s="4" t="str">
        <f>"21005053730"</f>
        <v>21005053730</v>
      </c>
      <c r="D207" s="4"/>
    </row>
    <row r="208" spans="1:4" ht="24" customHeight="1">
      <c r="A208" s="4" t="s">
        <v>219</v>
      </c>
      <c r="B208" s="4" t="s">
        <v>223</v>
      </c>
      <c r="C208" s="4" t="str">
        <f>"21005050520"</f>
        <v>21005050520</v>
      </c>
      <c r="D208" s="4"/>
    </row>
    <row r="209" spans="1:4" ht="24" customHeight="1">
      <c r="A209" s="4" t="s">
        <v>219</v>
      </c>
      <c r="B209" s="4" t="s">
        <v>224</v>
      </c>
      <c r="C209" s="4" t="str">
        <f>"21005023912"</f>
        <v>21005023912</v>
      </c>
      <c r="D209" s="4"/>
    </row>
    <row r="210" spans="1:4" ht="24" customHeight="1">
      <c r="A210" s="4" t="s">
        <v>219</v>
      </c>
      <c r="B210" s="4" t="s">
        <v>225</v>
      </c>
      <c r="C210" s="4" t="str">
        <f>"21005050903"</f>
        <v>21005050903</v>
      </c>
      <c r="D210" s="4"/>
    </row>
    <row r="211" spans="1:4" ht="24" customHeight="1">
      <c r="A211" s="4" t="s">
        <v>219</v>
      </c>
      <c r="B211" s="4" t="s">
        <v>226</v>
      </c>
      <c r="C211" s="4" t="str">
        <f>"21005032412"</f>
        <v>21005032412</v>
      </c>
      <c r="D211" s="4"/>
    </row>
    <row r="212" spans="1:4" ht="24" customHeight="1">
      <c r="A212" s="4" t="s">
        <v>219</v>
      </c>
      <c r="B212" s="4" t="s">
        <v>227</v>
      </c>
      <c r="C212" s="4" t="str">
        <f>"21005041523"</f>
        <v>21005041523</v>
      </c>
      <c r="D212" s="4"/>
    </row>
    <row r="213" spans="1:4" ht="24" customHeight="1">
      <c r="A213" s="4" t="s">
        <v>219</v>
      </c>
      <c r="B213" s="4" t="s">
        <v>228</v>
      </c>
      <c r="C213" s="4" t="str">
        <f>"21005031601"</f>
        <v>21005031601</v>
      </c>
      <c r="D213" s="4"/>
    </row>
    <row r="214" spans="1:4" ht="24" customHeight="1">
      <c r="A214" s="4" t="s">
        <v>219</v>
      </c>
      <c r="B214" s="4" t="s">
        <v>229</v>
      </c>
      <c r="C214" s="4" t="str">
        <f>"21005040521"</f>
        <v>21005040521</v>
      </c>
      <c r="D214" s="4"/>
    </row>
    <row r="215" spans="1:4" ht="24" customHeight="1">
      <c r="A215" s="4" t="s">
        <v>219</v>
      </c>
      <c r="B215" s="4" t="s">
        <v>230</v>
      </c>
      <c r="C215" s="4" t="str">
        <f>"21005040114"</f>
        <v>21005040114</v>
      </c>
      <c r="D215" s="4"/>
    </row>
    <row r="216" spans="1:4" ht="24" customHeight="1">
      <c r="A216" s="4" t="s">
        <v>219</v>
      </c>
      <c r="B216" s="4" t="s">
        <v>231</v>
      </c>
      <c r="C216" s="4" t="str">
        <f>"21005052711"</f>
        <v>21005052711</v>
      </c>
      <c r="D216" s="4"/>
    </row>
    <row r="217" spans="1:4" ht="24" customHeight="1">
      <c r="A217" s="4" t="s">
        <v>219</v>
      </c>
      <c r="B217" s="4" t="s">
        <v>232</v>
      </c>
      <c r="C217" s="4" t="str">
        <f>"21005014227"</f>
        <v>21005014227</v>
      </c>
      <c r="D217" s="4"/>
    </row>
    <row r="218" spans="1:4" ht="24" customHeight="1">
      <c r="A218" s="4" t="s">
        <v>219</v>
      </c>
      <c r="B218" s="4" t="s">
        <v>233</v>
      </c>
      <c r="C218" s="4" t="str">
        <f>"21005021418"</f>
        <v>21005021418</v>
      </c>
      <c r="D218" s="4"/>
    </row>
    <row r="219" spans="1:4" ht="24" customHeight="1">
      <c r="A219" s="4" t="s">
        <v>219</v>
      </c>
      <c r="B219" s="4" t="s">
        <v>234</v>
      </c>
      <c r="C219" s="4" t="str">
        <f>"21005030221"</f>
        <v>21005030221</v>
      </c>
      <c r="D219" s="4"/>
    </row>
    <row r="220" spans="1:4" ht="24" customHeight="1">
      <c r="A220" s="4" t="s">
        <v>219</v>
      </c>
      <c r="B220" s="4" t="s">
        <v>235</v>
      </c>
      <c r="C220" s="4" t="str">
        <f>"21005052710"</f>
        <v>21005052710</v>
      </c>
      <c r="D220" s="4"/>
    </row>
    <row r="221" spans="1:4" ht="24" customHeight="1">
      <c r="A221" s="4" t="s">
        <v>219</v>
      </c>
      <c r="B221" s="4" t="s">
        <v>236</v>
      </c>
      <c r="C221" s="4" t="str">
        <f>"21005061216"</f>
        <v>21005061216</v>
      </c>
      <c r="D221" s="4"/>
    </row>
    <row r="222" spans="1:4" ht="24" customHeight="1">
      <c r="A222" s="4" t="s">
        <v>219</v>
      </c>
      <c r="B222" s="4" t="s">
        <v>237</v>
      </c>
      <c r="C222" s="4" t="str">
        <f>"21005043304"</f>
        <v>21005043304</v>
      </c>
      <c r="D222" s="4"/>
    </row>
    <row r="223" spans="1:4" ht="24" customHeight="1">
      <c r="A223" s="4" t="s">
        <v>238</v>
      </c>
      <c r="B223" s="4" t="s">
        <v>239</v>
      </c>
      <c r="C223" s="4" t="str">
        <f>"21005025027"</f>
        <v>21005025027</v>
      </c>
      <c r="D223" s="4"/>
    </row>
    <row r="224" spans="1:4" ht="24" customHeight="1">
      <c r="A224" s="4" t="s">
        <v>238</v>
      </c>
      <c r="B224" s="4" t="s">
        <v>240</v>
      </c>
      <c r="C224" s="4" t="str">
        <f>"21005013408"</f>
        <v>21005013408</v>
      </c>
      <c r="D224" s="4"/>
    </row>
    <row r="225" spans="1:4" ht="24" customHeight="1">
      <c r="A225" s="4" t="s">
        <v>238</v>
      </c>
      <c r="B225" s="4" t="s">
        <v>241</v>
      </c>
      <c r="C225" s="4" t="str">
        <f>"21005031230"</f>
        <v>21005031230</v>
      </c>
      <c r="D225" s="4"/>
    </row>
    <row r="226" spans="1:4" ht="24" customHeight="1">
      <c r="A226" s="4" t="s">
        <v>242</v>
      </c>
      <c r="B226" s="4" t="s">
        <v>243</v>
      </c>
      <c r="C226" s="4" t="str">
        <f>"21005042526"</f>
        <v>21005042526</v>
      </c>
      <c r="D226" s="4"/>
    </row>
    <row r="227" spans="1:4" ht="24" customHeight="1">
      <c r="A227" s="4" t="s">
        <v>242</v>
      </c>
      <c r="B227" s="4" t="s">
        <v>244</v>
      </c>
      <c r="C227" s="4" t="str">
        <f>"21005031811"</f>
        <v>21005031811</v>
      </c>
      <c r="D227" s="4"/>
    </row>
    <row r="228" spans="1:4" ht="24" customHeight="1">
      <c r="A228" s="4" t="s">
        <v>242</v>
      </c>
      <c r="B228" s="4" t="s">
        <v>245</v>
      </c>
      <c r="C228" s="4" t="str">
        <f>"21005022426"</f>
        <v>21005022426</v>
      </c>
      <c r="D228" s="4"/>
    </row>
    <row r="229" spans="1:4" ht="24" customHeight="1">
      <c r="A229" s="4" t="s">
        <v>242</v>
      </c>
      <c r="B229" s="4" t="s">
        <v>246</v>
      </c>
      <c r="C229" s="4" t="str">
        <f>"21005025429"</f>
        <v>21005025429</v>
      </c>
      <c r="D229" s="4"/>
    </row>
    <row r="230" spans="1:4" ht="24" customHeight="1">
      <c r="A230" s="4" t="s">
        <v>242</v>
      </c>
      <c r="B230" s="4" t="s">
        <v>247</v>
      </c>
      <c r="C230" s="4" t="str">
        <f>"21005012909"</f>
        <v>21005012909</v>
      </c>
      <c r="D230" s="4"/>
    </row>
    <row r="231" spans="1:4" ht="24" customHeight="1">
      <c r="A231" s="4" t="s">
        <v>242</v>
      </c>
      <c r="B231" s="4" t="s">
        <v>248</v>
      </c>
      <c r="C231" s="4" t="str">
        <f>"21005011413"</f>
        <v>21005011413</v>
      </c>
      <c r="D231" s="4"/>
    </row>
    <row r="232" spans="1:4" ht="24" customHeight="1">
      <c r="A232" s="4" t="s">
        <v>249</v>
      </c>
      <c r="B232" s="4" t="s">
        <v>250</v>
      </c>
      <c r="C232" s="4" t="str">
        <f>"21005061601"</f>
        <v>21005061601</v>
      </c>
      <c r="D232" s="4"/>
    </row>
    <row r="233" spans="1:4" ht="24" customHeight="1">
      <c r="A233" s="4" t="s">
        <v>251</v>
      </c>
      <c r="B233" s="4" t="s">
        <v>252</v>
      </c>
      <c r="C233" s="4" t="str">
        <f>"21005013809"</f>
        <v>21005013809</v>
      </c>
      <c r="D233" s="4"/>
    </row>
    <row r="234" spans="1:4" ht="24" customHeight="1">
      <c r="A234" s="4" t="s">
        <v>251</v>
      </c>
      <c r="B234" s="4" t="s">
        <v>253</v>
      </c>
      <c r="C234" s="4" t="str">
        <f>"21005021707"</f>
        <v>21005021707</v>
      </c>
      <c r="D234" s="4"/>
    </row>
    <row r="235" spans="1:4" ht="24" customHeight="1">
      <c r="A235" s="4" t="s">
        <v>251</v>
      </c>
      <c r="B235" s="4" t="s">
        <v>254</v>
      </c>
      <c r="C235" s="4" t="str">
        <f>"21005011313"</f>
        <v>21005011313</v>
      </c>
      <c r="D235" s="4"/>
    </row>
    <row r="236" spans="1:4" ht="24" customHeight="1">
      <c r="A236" s="4" t="s">
        <v>255</v>
      </c>
      <c r="B236" s="4" t="s">
        <v>256</v>
      </c>
      <c r="C236" s="4" t="str">
        <f>"21005013207"</f>
        <v>21005013207</v>
      </c>
      <c r="D236" s="4"/>
    </row>
    <row r="237" spans="1:4" ht="24" customHeight="1">
      <c r="A237" s="4" t="s">
        <v>255</v>
      </c>
      <c r="B237" s="4" t="s">
        <v>257</v>
      </c>
      <c r="C237" s="4" t="str">
        <f>"21005062005"</f>
        <v>21005062005</v>
      </c>
      <c r="D237" s="4"/>
    </row>
    <row r="238" spans="1:4" ht="24" customHeight="1">
      <c r="A238" s="4" t="s">
        <v>255</v>
      </c>
      <c r="B238" s="4" t="s">
        <v>258</v>
      </c>
      <c r="C238" s="4" t="str">
        <f>"21005060925"</f>
        <v>21005060925</v>
      </c>
      <c r="D238" s="4"/>
    </row>
    <row r="239" spans="1:4" ht="24" customHeight="1">
      <c r="A239" s="4" t="s">
        <v>259</v>
      </c>
      <c r="B239" s="4" t="s">
        <v>260</v>
      </c>
      <c r="C239" s="4" t="str">
        <f>"21005040514"</f>
        <v>21005040514</v>
      </c>
      <c r="D239" s="4"/>
    </row>
    <row r="240" spans="1:4" ht="24" customHeight="1">
      <c r="A240" s="4" t="s">
        <v>259</v>
      </c>
      <c r="B240" s="4" t="s">
        <v>261</v>
      </c>
      <c r="C240" s="4" t="str">
        <f>"21005052124"</f>
        <v>21005052124</v>
      </c>
      <c r="D240" s="4"/>
    </row>
    <row r="241" spans="1:4" ht="24" customHeight="1">
      <c r="A241" s="4" t="s">
        <v>259</v>
      </c>
      <c r="B241" s="4" t="s">
        <v>262</v>
      </c>
      <c r="C241" s="4" t="str">
        <f>"21005024609"</f>
        <v>21005024609</v>
      </c>
      <c r="D241" s="4"/>
    </row>
    <row r="242" spans="1:4" ht="24" customHeight="1">
      <c r="A242" s="4" t="s">
        <v>263</v>
      </c>
      <c r="B242" s="4" t="s">
        <v>264</v>
      </c>
      <c r="C242" s="4" t="str">
        <f>"21005042501"</f>
        <v>21005042501</v>
      </c>
      <c r="D242" s="4"/>
    </row>
    <row r="243" spans="1:4" ht="24" customHeight="1">
      <c r="A243" s="4" t="s">
        <v>263</v>
      </c>
      <c r="B243" s="4" t="s">
        <v>265</v>
      </c>
      <c r="C243" s="4" t="str">
        <f>"21005051718"</f>
        <v>21005051718</v>
      </c>
      <c r="D243" s="4"/>
    </row>
    <row r="244" spans="1:4" ht="24" customHeight="1">
      <c r="A244" s="4" t="s">
        <v>263</v>
      </c>
      <c r="B244" s="4" t="s">
        <v>266</v>
      </c>
      <c r="C244" s="4" t="str">
        <f>"21005041716"</f>
        <v>21005041716</v>
      </c>
      <c r="D244" s="4"/>
    </row>
    <row r="245" spans="1:4" ht="24" customHeight="1">
      <c r="A245" s="4" t="s">
        <v>263</v>
      </c>
      <c r="B245" s="4" t="s">
        <v>267</v>
      </c>
      <c r="C245" s="4" t="str">
        <f>"21005034710"</f>
        <v>21005034710</v>
      </c>
      <c r="D245" s="4"/>
    </row>
    <row r="246" spans="1:4" ht="24" customHeight="1">
      <c r="A246" s="4" t="s">
        <v>263</v>
      </c>
      <c r="B246" s="4" t="s">
        <v>268</v>
      </c>
      <c r="C246" s="4" t="str">
        <f>"21005014504"</f>
        <v>21005014504</v>
      </c>
      <c r="D246" s="4"/>
    </row>
    <row r="247" spans="1:4" ht="24" customHeight="1">
      <c r="A247" s="4" t="s">
        <v>263</v>
      </c>
      <c r="B247" s="4" t="s">
        <v>269</v>
      </c>
      <c r="C247" s="4" t="str">
        <f>"21005014104"</f>
        <v>21005014104</v>
      </c>
      <c r="D247" s="4"/>
    </row>
    <row r="248" spans="1:4" ht="24" customHeight="1">
      <c r="A248" s="4" t="s">
        <v>270</v>
      </c>
      <c r="B248" s="4" t="s">
        <v>271</v>
      </c>
      <c r="C248" s="4" t="str">
        <f>"21005025321"</f>
        <v>21005025321</v>
      </c>
      <c r="D248" s="4"/>
    </row>
    <row r="249" spans="1:4" ht="24" customHeight="1">
      <c r="A249" s="4" t="s">
        <v>270</v>
      </c>
      <c r="B249" s="4" t="s">
        <v>272</v>
      </c>
      <c r="C249" s="4" t="str">
        <f>"21005022009"</f>
        <v>21005022009</v>
      </c>
      <c r="D249" s="4"/>
    </row>
    <row r="250" spans="1:4" ht="24" customHeight="1">
      <c r="A250" s="4" t="s">
        <v>270</v>
      </c>
      <c r="B250" s="4" t="s">
        <v>273</v>
      </c>
      <c r="C250" s="4" t="str">
        <f>"21005052527"</f>
        <v>21005052527</v>
      </c>
      <c r="D250" s="4"/>
    </row>
    <row r="251" spans="1:4" ht="24" customHeight="1">
      <c r="A251" s="4" t="s">
        <v>270</v>
      </c>
      <c r="B251" s="4" t="s">
        <v>274</v>
      </c>
      <c r="C251" s="4" t="str">
        <f>"21005040307"</f>
        <v>21005040307</v>
      </c>
      <c r="D251" s="4"/>
    </row>
    <row r="252" spans="1:4" ht="24" customHeight="1">
      <c r="A252" s="4" t="s">
        <v>270</v>
      </c>
      <c r="B252" s="4" t="s">
        <v>275</v>
      </c>
      <c r="C252" s="4" t="str">
        <f>"21005051221"</f>
        <v>21005051221</v>
      </c>
      <c r="D252" s="4"/>
    </row>
    <row r="253" spans="1:4" ht="24" customHeight="1">
      <c r="A253" s="4" t="s">
        <v>270</v>
      </c>
      <c r="B253" s="4" t="s">
        <v>276</v>
      </c>
      <c r="C253" s="4" t="str">
        <f>"21005053623"</f>
        <v>21005053623</v>
      </c>
      <c r="D253" s="4"/>
    </row>
    <row r="254" spans="1:4" ht="24" customHeight="1">
      <c r="A254" s="4" t="s">
        <v>277</v>
      </c>
      <c r="B254" s="4" t="s">
        <v>278</v>
      </c>
      <c r="C254" s="4" t="str">
        <f>"21005042628"</f>
        <v>21005042628</v>
      </c>
      <c r="D254" s="4"/>
    </row>
    <row r="255" spans="1:4" ht="24" customHeight="1">
      <c r="A255" s="4" t="s">
        <v>277</v>
      </c>
      <c r="B255" s="4" t="s">
        <v>279</v>
      </c>
      <c r="C255" s="4" t="str">
        <f>"21005051717"</f>
        <v>21005051717</v>
      </c>
      <c r="D255" s="4"/>
    </row>
    <row r="256" spans="1:4" ht="24" customHeight="1">
      <c r="A256" s="4" t="s">
        <v>277</v>
      </c>
      <c r="B256" s="4" t="s">
        <v>280</v>
      </c>
      <c r="C256" s="4" t="str">
        <f>"21005015529"</f>
        <v>21005015529</v>
      </c>
      <c r="D256" s="4"/>
    </row>
    <row r="257" spans="1:4" ht="24" customHeight="1">
      <c r="A257" s="4" t="s">
        <v>277</v>
      </c>
      <c r="B257" s="4" t="s">
        <v>281</v>
      </c>
      <c r="C257" s="4" t="str">
        <f>"21005034113"</f>
        <v>21005034113</v>
      </c>
      <c r="D257" s="4"/>
    </row>
    <row r="258" spans="1:4" ht="24" customHeight="1">
      <c r="A258" s="4" t="s">
        <v>277</v>
      </c>
      <c r="B258" s="4" t="s">
        <v>282</v>
      </c>
      <c r="C258" s="4" t="str">
        <f>"21005015412"</f>
        <v>21005015412</v>
      </c>
      <c r="D258" s="4"/>
    </row>
    <row r="259" spans="1:4" ht="24" customHeight="1">
      <c r="A259" s="4" t="s">
        <v>277</v>
      </c>
      <c r="B259" s="4" t="s">
        <v>283</v>
      </c>
      <c r="C259" s="4" t="str">
        <f>"21005050330"</f>
        <v>21005050330</v>
      </c>
      <c r="D259" s="4"/>
    </row>
    <row r="260" spans="1:4" ht="24" customHeight="1">
      <c r="A260" s="4" t="s">
        <v>284</v>
      </c>
      <c r="B260" s="4" t="s">
        <v>285</v>
      </c>
      <c r="C260" s="4" t="str">
        <f>"21005031726"</f>
        <v>21005031726</v>
      </c>
      <c r="D260" s="4"/>
    </row>
    <row r="261" spans="1:4" ht="24" customHeight="1">
      <c r="A261" s="4" t="s">
        <v>284</v>
      </c>
      <c r="B261" s="4" t="s">
        <v>286</v>
      </c>
      <c r="C261" s="4" t="str">
        <f>"21005060101"</f>
        <v>21005060101</v>
      </c>
      <c r="D261" s="4"/>
    </row>
    <row r="262" spans="1:4" ht="24" customHeight="1">
      <c r="A262" s="4" t="s">
        <v>284</v>
      </c>
      <c r="B262" s="4" t="s">
        <v>287</v>
      </c>
      <c r="C262" s="4" t="str">
        <f>"21005035023"</f>
        <v>21005035023</v>
      </c>
      <c r="D262" s="4"/>
    </row>
    <row r="263" spans="1:4" ht="24" customHeight="1">
      <c r="A263" s="4" t="s">
        <v>284</v>
      </c>
      <c r="B263" s="4" t="s">
        <v>288</v>
      </c>
      <c r="C263" s="4" t="str">
        <f>"21005041910"</f>
        <v>21005041910</v>
      </c>
      <c r="D263" s="4"/>
    </row>
    <row r="264" spans="1:4" ht="24" customHeight="1">
      <c r="A264" s="4" t="s">
        <v>289</v>
      </c>
      <c r="B264" s="4" t="s">
        <v>290</v>
      </c>
      <c r="C264" s="4" t="str">
        <f>"21005025404"</f>
        <v>21005025404</v>
      </c>
      <c r="D264" s="4"/>
    </row>
    <row r="265" spans="1:4" ht="24" customHeight="1">
      <c r="A265" s="4" t="s">
        <v>289</v>
      </c>
      <c r="B265" s="4" t="s">
        <v>291</v>
      </c>
      <c r="C265" s="4" t="str">
        <f>"21005021913"</f>
        <v>21005021913</v>
      </c>
      <c r="D265" s="4"/>
    </row>
    <row r="266" spans="1:4" ht="24" customHeight="1">
      <c r="A266" s="4" t="s">
        <v>289</v>
      </c>
      <c r="B266" s="4" t="s">
        <v>292</v>
      </c>
      <c r="C266" s="4" t="str">
        <f>"21005042706"</f>
        <v>21005042706</v>
      </c>
      <c r="D266" s="4"/>
    </row>
    <row r="267" spans="1:4" ht="24" customHeight="1">
      <c r="A267" s="4" t="s">
        <v>289</v>
      </c>
      <c r="B267" s="4" t="s">
        <v>293</v>
      </c>
      <c r="C267" s="4" t="str">
        <f>"21005032523"</f>
        <v>21005032523</v>
      </c>
      <c r="D267" s="4"/>
    </row>
    <row r="268" spans="1:4" ht="24" customHeight="1">
      <c r="A268" s="4" t="s">
        <v>289</v>
      </c>
      <c r="B268" s="4" t="s">
        <v>294</v>
      </c>
      <c r="C268" s="4" t="str">
        <f>"21005012229"</f>
        <v>21005012229</v>
      </c>
      <c r="D268" s="4"/>
    </row>
    <row r="269" spans="1:4" ht="24" customHeight="1">
      <c r="A269" s="4" t="s">
        <v>289</v>
      </c>
      <c r="B269" s="4" t="s">
        <v>295</v>
      </c>
      <c r="C269" s="4" t="str">
        <f>"21005040506"</f>
        <v>21005040506</v>
      </c>
      <c r="D269" s="4"/>
    </row>
    <row r="270" spans="1:4" ht="24" customHeight="1">
      <c r="A270" s="4" t="s">
        <v>289</v>
      </c>
      <c r="B270" s="4" t="s">
        <v>296</v>
      </c>
      <c r="C270" s="4" t="str">
        <f>"21005023907"</f>
        <v>21005023907</v>
      </c>
      <c r="D270" s="4"/>
    </row>
    <row r="271" spans="1:4" ht="24" customHeight="1">
      <c r="A271" s="4" t="s">
        <v>297</v>
      </c>
      <c r="B271" s="4" t="s">
        <v>298</v>
      </c>
      <c r="C271" s="4" t="str">
        <f>"21005011412"</f>
        <v>21005011412</v>
      </c>
      <c r="D271" s="4"/>
    </row>
    <row r="272" spans="1:4" ht="24" customHeight="1">
      <c r="A272" s="4" t="s">
        <v>297</v>
      </c>
      <c r="B272" s="4" t="s">
        <v>299</v>
      </c>
      <c r="C272" s="4" t="str">
        <f>"21005034320"</f>
        <v>21005034320</v>
      </c>
      <c r="D272" s="4"/>
    </row>
    <row r="273" spans="1:4" ht="24" customHeight="1">
      <c r="A273" s="4" t="s">
        <v>297</v>
      </c>
      <c r="B273" s="4" t="s">
        <v>300</v>
      </c>
      <c r="C273" s="4" t="str">
        <f>"21005012603"</f>
        <v>21005012603</v>
      </c>
      <c r="D273" s="4"/>
    </row>
    <row r="274" spans="1:4" ht="24" customHeight="1">
      <c r="A274" s="4" t="s">
        <v>297</v>
      </c>
      <c r="B274" s="4" t="s">
        <v>301</v>
      </c>
      <c r="C274" s="4" t="str">
        <f>"21005050308"</f>
        <v>21005050308</v>
      </c>
      <c r="D274" s="4"/>
    </row>
    <row r="275" spans="1:4" ht="24" customHeight="1">
      <c r="A275" s="4" t="s">
        <v>297</v>
      </c>
      <c r="B275" s="4" t="s">
        <v>302</v>
      </c>
      <c r="C275" s="4" t="str">
        <f>"21005043315"</f>
        <v>21005043315</v>
      </c>
      <c r="D275" s="4"/>
    </row>
    <row r="276" spans="1:4" ht="24" customHeight="1">
      <c r="A276" s="4" t="s">
        <v>297</v>
      </c>
      <c r="B276" s="4" t="s">
        <v>303</v>
      </c>
      <c r="C276" s="4" t="str">
        <f>"21005032418"</f>
        <v>21005032418</v>
      </c>
      <c r="D276" s="4"/>
    </row>
    <row r="277" spans="1:4" ht="24" customHeight="1">
      <c r="A277" s="4" t="s">
        <v>297</v>
      </c>
      <c r="B277" s="4" t="s">
        <v>304</v>
      </c>
      <c r="C277" s="4" t="str">
        <f>"21005010405"</f>
        <v>21005010405</v>
      </c>
      <c r="D277" s="4"/>
    </row>
    <row r="278" spans="1:4" ht="24" customHeight="1">
      <c r="A278" s="4" t="s">
        <v>297</v>
      </c>
      <c r="B278" s="4" t="s">
        <v>305</v>
      </c>
      <c r="C278" s="4" t="str">
        <f>"21005031718"</f>
        <v>21005031718</v>
      </c>
      <c r="D278" s="4"/>
    </row>
    <row r="279" spans="1:4" ht="24" customHeight="1">
      <c r="A279" s="4" t="s">
        <v>297</v>
      </c>
      <c r="B279" s="4" t="s">
        <v>306</v>
      </c>
      <c r="C279" s="4" t="str">
        <f>"21005035218"</f>
        <v>21005035218</v>
      </c>
      <c r="D279" s="4"/>
    </row>
    <row r="280" spans="1:4" ht="24" customHeight="1">
      <c r="A280" s="4" t="s">
        <v>297</v>
      </c>
      <c r="B280" s="4" t="s">
        <v>307</v>
      </c>
      <c r="C280" s="4" t="str">
        <f>"21005023406"</f>
        <v>21005023406</v>
      </c>
      <c r="D280" s="4"/>
    </row>
    <row r="281" spans="1:4" ht="24" customHeight="1">
      <c r="A281" s="4" t="s">
        <v>297</v>
      </c>
      <c r="B281" s="4" t="s">
        <v>308</v>
      </c>
      <c r="C281" s="4" t="str">
        <f>"21005020221"</f>
        <v>21005020221</v>
      </c>
      <c r="D281" s="4"/>
    </row>
    <row r="282" spans="1:4" ht="24" customHeight="1">
      <c r="A282" s="4" t="s">
        <v>297</v>
      </c>
      <c r="B282" s="4" t="s">
        <v>309</v>
      </c>
      <c r="C282" s="4" t="str">
        <f>"21005031410"</f>
        <v>21005031410</v>
      </c>
      <c r="D282" s="4"/>
    </row>
    <row r="283" spans="1:4" ht="24" customHeight="1">
      <c r="A283" s="4" t="s">
        <v>310</v>
      </c>
      <c r="B283" s="4" t="s">
        <v>311</v>
      </c>
      <c r="C283" s="4" t="str">
        <f>"21005060913"</f>
        <v>21005060913</v>
      </c>
      <c r="D283" s="4"/>
    </row>
    <row r="284" spans="1:4" ht="24" customHeight="1">
      <c r="A284" s="4" t="s">
        <v>310</v>
      </c>
      <c r="B284" s="4" t="s">
        <v>312</v>
      </c>
      <c r="C284" s="4" t="str">
        <f>"21005024927"</f>
        <v>21005024927</v>
      </c>
      <c r="D284" s="4"/>
    </row>
    <row r="285" spans="1:4" ht="24" customHeight="1">
      <c r="A285" s="4" t="s">
        <v>310</v>
      </c>
      <c r="B285" s="4" t="s">
        <v>313</v>
      </c>
      <c r="C285" s="4" t="str">
        <f>"21005041429"</f>
        <v>21005041429</v>
      </c>
      <c r="D285" s="4"/>
    </row>
    <row r="286" spans="1:4" ht="24" customHeight="1">
      <c r="A286" s="4" t="s">
        <v>310</v>
      </c>
      <c r="B286" s="4" t="s">
        <v>314</v>
      </c>
      <c r="C286" s="4" t="str">
        <f>"21005040530"</f>
        <v>21005040530</v>
      </c>
      <c r="D286" s="4"/>
    </row>
    <row r="287" spans="1:4" ht="24" customHeight="1">
      <c r="A287" s="4" t="s">
        <v>310</v>
      </c>
      <c r="B287" s="4" t="s">
        <v>315</v>
      </c>
      <c r="C287" s="4" t="str">
        <f>"21005053005"</f>
        <v>21005053005</v>
      </c>
      <c r="D287" s="4"/>
    </row>
    <row r="288" spans="1:4" ht="24" customHeight="1">
      <c r="A288" s="4" t="s">
        <v>310</v>
      </c>
      <c r="B288" s="4" t="s">
        <v>316</v>
      </c>
      <c r="C288" s="4" t="str">
        <f>"21005051422"</f>
        <v>21005051422</v>
      </c>
      <c r="D288" s="4"/>
    </row>
    <row r="289" spans="1:4" ht="24" customHeight="1">
      <c r="A289" s="4" t="s">
        <v>310</v>
      </c>
      <c r="B289" s="4" t="s">
        <v>317</v>
      </c>
      <c r="C289" s="4" t="str">
        <f>"21005020303"</f>
        <v>21005020303</v>
      </c>
      <c r="D289" s="4"/>
    </row>
    <row r="290" spans="1:4" ht="24" customHeight="1">
      <c r="A290" s="4" t="s">
        <v>310</v>
      </c>
      <c r="B290" s="4" t="s">
        <v>318</v>
      </c>
      <c r="C290" s="4" t="str">
        <f>"21005023829"</f>
        <v>21005023829</v>
      </c>
      <c r="D290" s="4"/>
    </row>
    <row r="291" spans="1:4" ht="24" customHeight="1">
      <c r="A291" s="4" t="s">
        <v>310</v>
      </c>
      <c r="B291" s="4" t="s">
        <v>319</v>
      </c>
      <c r="C291" s="4" t="str">
        <f>"21005012112"</f>
        <v>21005012112</v>
      </c>
      <c r="D291" s="4"/>
    </row>
    <row r="292" spans="1:4" ht="24" customHeight="1">
      <c r="A292" s="4" t="s">
        <v>310</v>
      </c>
      <c r="B292" s="4" t="s">
        <v>320</v>
      </c>
      <c r="C292" s="4" t="str">
        <f>"21005053125"</f>
        <v>21005053125</v>
      </c>
      <c r="D292" s="4"/>
    </row>
    <row r="293" spans="1:4" ht="24" customHeight="1">
      <c r="A293" s="4" t="s">
        <v>310</v>
      </c>
      <c r="B293" s="4" t="s">
        <v>321</v>
      </c>
      <c r="C293" s="4" t="str">
        <f>"21005053703"</f>
        <v>21005053703</v>
      </c>
      <c r="D293" s="4"/>
    </row>
    <row r="294" spans="1:4" ht="24" customHeight="1">
      <c r="A294" s="4" t="s">
        <v>310</v>
      </c>
      <c r="B294" s="4" t="s">
        <v>322</v>
      </c>
      <c r="C294" s="4" t="str">
        <f>"21005031625"</f>
        <v>21005031625</v>
      </c>
      <c r="D294" s="4"/>
    </row>
    <row r="295" spans="1:4" ht="24" customHeight="1">
      <c r="A295" s="4" t="s">
        <v>323</v>
      </c>
      <c r="B295" s="4" t="s">
        <v>324</v>
      </c>
      <c r="C295" s="4" t="str">
        <f>"21005032825"</f>
        <v>21005032825</v>
      </c>
      <c r="D295" s="4"/>
    </row>
    <row r="296" spans="1:4" ht="24" customHeight="1">
      <c r="A296" s="4" t="s">
        <v>323</v>
      </c>
      <c r="B296" s="4" t="s">
        <v>325</v>
      </c>
      <c r="C296" s="4" t="str">
        <f>"21005042118"</f>
        <v>21005042118</v>
      </c>
      <c r="D296" s="4"/>
    </row>
    <row r="297" spans="1:4" ht="24" customHeight="1">
      <c r="A297" s="4" t="s">
        <v>326</v>
      </c>
      <c r="B297" s="4" t="s">
        <v>327</v>
      </c>
      <c r="C297" s="4" t="str">
        <f>"21005011730"</f>
        <v>21005011730</v>
      </c>
      <c r="D297" s="4"/>
    </row>
    <row r="298" spans="1:4" ht="24" customHeight="1">
      <c r="A298" s="4" t="s">
        <v>326</v>
      </c>
      <c r="B298" s="4" t="s">
        <v>264</v>
      </c>
      <c r="C298" s="4" t="str">
        <f>"21005061605"</f>
        <v>21005061605</v>
      </c>
      <c r="D298" s="4"/>
    </row>
    <row r="299" spans="1:4" ht="24" customHeight="1">
      <c r="A299" s="4" t="s">
        <v>326</v>
      </c>
      <c r="B299" s="4" t="s">
        <v>328</v>
      </c>
      <c r="C299" s="4" t="str">
        <f>"21005032107"</f>
        <v>21005032107</v>
      </c>
      <c r="D299" s="4"/>
    </row>
    <row r="300" spans="1:4" ht="24" customHeight="1">
      <c r="A300" s="4" t="s">
        <v>326</v>
      </c>
      <c r="B300" s="4" t="s">
        <v>329</v>
      </c>
      <c r="C300" s="4" t="str">
        <f>"21005020313"</f>
        <v>21005020313</v>
      </c>
      <c r="D300" s="4"/>
    </row>
    <row r="301" spans="1:4" ht="24" customHeight="1">
      <c r="A301" s="4" t="s">
        <v>326</v>
      </c>
      <c r="B301" s="4" t="s">
        <v>330</v>
      </c>
      <c r="C301" s="4" t="str">
        <f>"21005043021"</f>
        <v>21005043021</v>
      </c>
      <c r="D301" s="4"/>
    </row>
    <row r="302" spans="1:4" ht="24" customHeight="1">
      <c r="A302" s="4" t="s">
        <v>326</v>
      </c>
      <c r="B302" s="4" t="s">
        <v>331</v>
      </c>
      <c r="C302" s="4" t="str">
        <f>"21005043814"</f>
        <v>21005043814</v>
      </c>
      <c r="D302" s="4"/>
    </row>
    <row r="303" spans="1:4" ht="24" customHeight="1">
      <c r="A303" s="4" t="s">
        <v>326</v>
      </c>
      <c r="B303" s="4" t="s">
        <v>332</v>
      </c>
      <c r="C303" s="4" t="str">
        <f>"21005050111"</f>
        <v>21005050111</v>
      </c>
      <c r="D303" s="4"/>
    </row>
    <row r="304" spans="1:4" ht="24" customHeight="1">
      <c r="A304" s="4" t="s">
        <v>326</v>
      </c>
      <c r="B304" s="4" t="s">
        <v>333</v>
      </c>
      <c r="C304" s="4" t="str">
        <f>"21005010825"</f>
        <v>21005010825</v>
      </c>
      <c r="D304" s="4"/>
    </row>
    <row r="305" spans="1:4" ht="24" customHeight="1">
      <c r="A305" s="4" t="s">
        <v>326</v>
      </c>
      <c r="B305" s="4" t="s">
        <v>334</v>
      </c>
      <c r="C305" s="4" t="str">
        <f>"21005060801"</f>
        <v>21005060801</v>
      </c>
      <c r="D305" s="4"/>
    </row>
    <row r="306" spans="1:4" ht="24" customHeight="1">
      <c r="A306" s="4" t="s">
        <v>335</v>
      </c>
      <c r="B306" s="4" t="s">
        <v>336</v>
      </c>
      <c r="C306" s="4" t="str">
        <f>"21005051928"</f>
        <v>21005051928</v>
      </c>
      <c r="D306" s="4"/>
    </row>
    <row r="307" spans="1:4" ht="24" customHeight="1">
      <c r="A307" s="4" t="s">
        <v>335</v>
      </c>
      <c r="B307" s="4" t="s">
        <v>337</v>
      </c>
      <c r="C307" s="4" t="str">
        <f>"21005013311"</f>
        <v>21005013311</v>
      </c>
      <c r="D307" s="4"/>
    </row>
    <row r="308" spans="1:4" ht="24" customHeight="1">
      <c r="A308" s="4" t="s">
        <v>335</v>
      </c>
      <c r="B308" s="4" t="s">
        <v>338</v>
      </c>
      <c r="C308" s="4" t="str">
        <f>"21005031926"</f>
        <v>21005031926</v>
      </c>
      <c r="D308" s="4"/>
    </row>
    <row r="309" spans="1:4" ht="24" customHeight="1">
      <c r="A309" s="4" t="s">
        <v>335</v>
      </c>
      <c r="B309" s="4" t="s">
        <v>339</v>
      </c>
      <c r="C309" s="4" t="str">
        <f>"21005042818"</f>
        <v>21005042818</v>
      </c>
      <c r="D309" s="4"/>
    </row>
    <row r="310" spans="1:4" ht="24" customHeight="1">
      <c r="A310" s="4" t="s">
        <v>335</v>
      </c>
      <c r="B310" s="4" t="s">
        <v>340</v>
      </c>
      <c r="C310" s="4" t="str">
        <f>"21005012822"</f>
        <v>21005012822</v>
      </c>
      <c r="D310" s="4"/>
    </row>
    <row r="311" spans="1:4" ht="24" customHeight="1">
      <c r="A311" s="4" t="s">
        <v>341</v>
      </c>
      <c r="B311" s="4" t="s">
        <v>342</v>
      </c>
      <c r="C311" s="4" t="str">
        <f>"21005034612"</f>
        <v>21005034612</v>
      </c>
      <c r="D311" s="4"/>
    </row>
    <row r="312" spans="1:4" ht="24" customHeight="1">
      <c r="A312" s="4" t="s">
        <v>341</v>
      </c>
      <c r="B312" s="4" t="s">
        <v>343</v>
      </c>
      <c r="C312" s="4" t="str">
        <f>"21005053622"</f>
        <v>21005053622</v>
      </c>
      <c r="D312" s="4"/>
    </row>
    <row r="313" spans="1:4" ht="24" customHeight="1">
      <c r="A313" s="4" t="s">
        <v>341</v>
      </c>
      <c r="B313" s="4" t="s">
        <v>344</v>
      </c>
      <c r="C313" s="4" t="str">
        <f>"21005062627"</f>
        <v>21005062627</v>
      </c>
      <c r="D313" s="4"/>
    </row>
    <row r="314" spans="1:4" ht="24" customHeight="1">
      <c r="A314" s="4" t="s">
        <v>341</v>
      </c>
      <c r="B314" s="4" t="s">
        <v>345</v>
      </c>
      <c r="C314" s="4" t="str">
        <f>"21005060221"</f>
        <v>21005060221</v>
      </c>
      <c r="D314" s="4"/>
    </row>
    <row r="315" spans="1:4" ht="24" customHeight="1">
      <c r="A315" s="4" t="s">
        <v>341</v>
      </c>
      <c r="B315" s="4" t="s">
        <v>346</v>
      </c>
      <c r="C315" s="4" t="str">
        <f>"21005061613"</f>
        <v>21005061613</v>
      </c>
      <c r="D315" s="4"/>
    </row>
    <row r="316" spans="1:4" ht="24" customHeight="1">
      <c r="A316" s="4" t="s">
        <v>341</v>
      </c>
      <c r="B316" s="4" t="s">
        <v>347</v>
      </c>
      <c r="C316" s="4" t="str">
        <f>"21005060318"</f>
        <v>21005060318</v>
      </c>
      <c r="D316" s="4"/>
    </row>
    <row r="317" spans="1:4" ht="24" customHeight="1">
      <c r="A317" s="4" t="s">
        <v>348</v>
      </c>
      <c r="B317" s="4" t="s">
        <v>349</v>
      </c>
      <c r="C317" s="4" t="str">
        <f>"21005030201"</f>
        <v>21005030201</v>
      </c>
      <c r="D317" s="4"/>
    </row>
    <row r="318" spans="1:4" ht="24" customHeight="1">
      <c r="A318" s="4" t="s">
        <v>348</v>
      </c>
      <c r="B318" s="4" t="s">
        <v>350</v>
      </c>
      <c r="C318" s="4" t="str">
        <f>"21005050207"</f>
        <v>21005050207</v>
      </c>
      <c r="D318" s="4"/>
    </row>
    <row r="319" spans="1:4" ht="24" customHeight="1">
      <c r="A319" s="4" t="s">
        <v>351</v>
      </c>
      <c r="B319" s="4" t="s">
        <v>352</v>
      </c>
      <c r="C319" s="4" t="str">
        <f>"21005024718"</f>
        <v>21005024718</v>
      </c>
      <c r="D319" s="4"/>
    </row>
    <row r="320" spans="1:4" ht="24" customHeight="1">
      <c r="A320" s="4" t="s">
        <v>351</v>
      </c>
      <c r="B320" s="4" t="s">
        <v>353</v>
      </c>
      <c r="C320" s="4" t="str">
        <f>"21005012829"</f>
        <v>21005012829</v>
      </c>
      <c r="D320" s="4"/>
    </row>
    <row r="321" spans="1:4" ht="24" customHeight="1">
      <c r="A321" s="4" t="s">
        <v>351</v>
      </c>
      <c r="B321" s="4" t="s">
        <v>354</v>
      </c>
      <c r="C321" s="4" t="str">
        <f>"21005034904"</f>
        <v>21005034904</v>
      </c>
      <c r="D321" s="4"/>
    </row>
    <row r="322" spans="1:4" ht="24" customHeight="1">
      <c r="A322" s="4" t="s">
        <v>351</v>
      </c>
      <c r="B322" s="4" t="s">
        <v>355</v>
      </c>
      <c r="C322" s="4" t="str">
        <f>"21005013410"</f>
        <v>21005013410</v>
      </c>
      <c r="D322" s="4"/>
    </row>
    <row r="323" spans="1:4" ht="24" customHeight="1">
      <c r="A323" s="4" t="s">
        <v>351</v>
      </c>
      <c r="B323" s="4" t="s">
        <v>356</v>
      </c>
      <c r="C323" s="4" t="str">
        <f>"21005024201"</f>
        <v>21005024201</v>
      </c>
      <c r="D323" s="4"/>
    </row>
    <row r="324" spans="1:4" ht="24" customHeight="1">
      <c r="A324" s="4" t="s">
        <v>351</v>
      </c>
      <c r="B324" s="4" t="s">
        <v>357</v>
      </c>
      <c r="C324" s="4" t="str">
        <f>"21005013125"</f>
        <v>21005013125</v>
      </c>
      <c r="D324" s="4"/>
    </row>
    <row r="325" spans="1:4" ht="24" customHeight="1">
      <c r="A325" s="4" t="s">
        <v>358</v>
      </c>
      <c r="B325" s="4" t="s">
        <v>359</v>
      </c>
      <c r="C325" s="4" t="str">
        <f>"21005023229"</f>
        <v>21005023229</v>
      </c>
      <c r="D325" s="4"/>
    </row>
    <row r="326" spans="1:4" ht="24" customHeight="1">
      <c r="A326" s="4" t="s">
        <v>358</v>
      </c>
      <c r="B326" s="4" t="s">
        <v>360</v>
      </c>
      <c r="C326" s="4" t="str">
        <f>"21005013722"</f>
        <v>21005013722</v>
      </c>
      <c r="D326" s="4"/>
    </row>
    <row r="327" spans="1:4" ht="24" customHeight="1">
      <c r="A327" s="4" t="s">
        <v>358</v>
      </c>
      <c r="B327" s="4" t="s">
        <v>361</v>
      </c>
      <c r="C327" s="4" t="str">
        <f>"21005024713"</f>
        <v>21005024713</v>
      </c>
      <c r="D327" s="4"/>
    </row>
    <row r="328" spans="1:4" ht="24" customHeight="1">
      <c r="A328" s="4" t="s">
        <v>362</v>
      </c>
      <c r="B328" s="4" t="s">
        <v>363</v>
      </c>
      <c r="C328" s="4" t="str">
        <f>"21005060901"</f>
        <v>21005060901</v>
      </c>
      <c r="D328" s="4"/>
    </row>
    <row r="329" spans="1:4" ht="24" customHeight="1">
      <c r="A329" s="4" t="s">
        <v>362</v>
      </c>
      <c r="B329" s="4" t="s">
        <v>364</v>
      </c>
      <c r="C329" s="4" t="str">
        <f>"21005013618"</f>
        <v>21005013618</v>
      </c>
      <c r="D329" s="4"/>
    </row>
    <row r="330" spans="1:4" ht="24" customHeight="1">
      <c r="A330" s="4" t="s">
        <v>365</v>
      </c>
      <c r="B330" s="4" t="s">
        <v>366</v>
      </c>
      <c r="C330" s="4" t="str">
        <f>"21005061718"</f>
        <v>21005061718</v>
      </c>
      <c r="D330" s="4"/>
    </row>
    <row r="331" spans="1:4" ht="24" customHeight="1">
      <c r="A331" s="4" t="s">
        <v>365</v>
      </c>
      <c r="B331" s="4" t="s">
        <v>367</v>
      </c>
      <c r="C331" s="4" t="str">
        <f>"21005042604"</f>
        <v>21005042604</v>
      </c>
      <c r="D331" s="4"/>
    </row>
    <row r="332" spans="1:4" ht="24" customHeight="1">
      <c r="A332" s="4" t="s">
        <v>365</v>
      </c>
      <c r="B332" s="4" t="s">
        <v>368</v>
      </c>
      <c r="C332" s="4" t="str">
        <f>"21005034007"</f>
        <v>21005034007</v>
      </c>
      <c r="D332" s="4"/>
    </row>
    <row r="333" spans="1:4" ht="24" customHeight="1">
      <c r="A333" s="4" t="s">
        <v>369</v>
      </c>
      <c r="B333" s="4" t="s">
        <v>370</v>
      </c>
      <c r="C333" s="4" t="str">
        <f>"21005010203"</f>
        <v>21005010203</v>
      </c>
      <c r="D333" s="4"/>
    </row>
    <row r="334" spans="1:4" ht="24" customHeight="1">
      <c r="A334" s="4" t="s">
        <v>369</v>
      </c>
      <c r="B334" s="4" t="s">
        <v>371</v>
      </c>
      <c r="C334" s="4" t="str">
        <f>"21005060619"</f>
        <v>21005060619</v>
      </c>
      <c r="D334" s="4"/>
    </row>
    <row r="335" spans="1:4" ht="24" customHeight="1">
      <c r="A335" s="4" t="s">
        <v>369</v>
      </c>
      <c r="B335" s="4" t="s">
        <v>372</v>
      </c>
      <c r="C335" s="4" t="str">
        <f>"21005023104"</f>
        <v>21005023104</v>
      </c>
      <c r="D335" s="4"/>
    </row>
    <row r="336" spans="1:4" ht="24" customHeight="1">
      <c r="A336" s="4" t="s">
        <v>369</v>
      </c>
      <c r="B336" s="4" t="s">
        <v>373</v>
      </c>
      <c r="C336" s="4" t="str">
        <f>"21005041126"</f>
        <v>21005041126</v>
      </c>
      <c r="D336" s="4"/>
    </row>
    <row r="337" spans="1:4" ht="24" customHeight="1">
      <c r="A337" s="4" t="s">
        <v>369</v>
      </c>
      <c r="B337" s="4" t="s">
        <v>374</v>
      </c>
      <c r="C337" s="4" t="str">
        <f>"21005015524"</f>
        <v>21005015524</v>
      </c>
      <c r="D337" s="4"/>
    </row>
    <row r="338" spans="1:4" ht="24" customHeight="1">
      <c r="A338" s="4" t="s">
        <v>369</v>
      </c>
      <c r="B338" s="4" t="s">
        <v>375</v>
      </c>
      <c r="C338" s="4" t="str">
        <f>"21005011208"</f>
        <v>21005011208</v>
      </c>
      <c r="D338" s="4"/>
    </row>
    <row r="339" spans="1:4" ht="24" customHeight="1">
      <c r="A339" s="4" t="s">
        <v>369</v>
      </c>
      <c r="B339" s="4" t="s">
        <v>376</v>
      </c>
      <c r="C339" s="4" t="str">
        <f>"21005010526"</f>
        <v>21005010526</v>
      </c>
      <c r="D339" s="4"/>
    </row>
    <row r="340" spans="1:4" ht="24" customHeight="1">
      <c r="A340" s="4" t="s">
        <v>369</v>
      </c>
      <c r="B340" s="4" t="s">
        <v>377</v>
      </c>
      <c r="C340" s="4" t="str">
        <f>"21005020623"</f>
        <v>21005020623</v>
      </c>
      <c r="D340" s="4"/>
    </row>
    <row r="341" spans="1:4" ht="24" customHeight="1">
      <c r="A341" s="4" t="s">
        <v>369</v>
      </c>
      <c r="B341" s="4" t="s">
        <v>378</v>
      </c>
      <c r="C341" s="4" t="str">
        <f>"21005011315"</f>
        <v>21005011315</v>
      </c>
      <c r="D341" s="4"/>
    </row>
    <row r="342" spans="1:4" ht="24" customHeight="1">
      <c r="A342" s="4" t="s">
        <v>369</v>
      </c>
      <c r="B342" s="4" t="s">
        <v>379</v>
      </c>
      <c r="C342" s="4" t="str">
        <f>"21005020304"</f>
        <v>21005020304</v>
      </c>
      <c r="D342" s="4"/>
    </row>
    <row r="343" spans="1:4" ht="24" customHeight="1">
      <c r="A343" s="4" t="s">
        <v>369</v>
      </c>
      <c r="B343" s="4" t="s">
        <v>380</v>
      </c>
      <c r="C343" s="4" t="str">
        <f>"21005060617"</f>
        <v>21005060617</v>
      </c>
      <c r="D343" s="4"/>
    </row>
    <row r="344" spans="1:4" ht="24" customHeight="1">
      <c r="A344" s="4" t="s">
        <v>369</v>
      </c>
      <c r="B344" s="4" t="s">
        <v>381</v>
      </c>
      <c r="C344" s="4" t="str">
        <f>"21005042428"</f>
        <v>21005042428</v>
      </c>
      <c r="D344" s="4"/>
    </row>
    <row r="345" spans="1:4" ht="24" customHeight="1">
      <c r="A345" s="4" t="s">
        <v>369</v>
      </c>
      <c r="B345" s="4" t="s">
        <v>382</v>
      </c>
      <c r="C345" s="4" t="str">
        <f>"21005015202"</f>
        <v>21005015202</v>
      </c>
      <c r="D345" s="4"/>
    </row>
    <row r="346" spans="1:4" ht="24" customHeight="1">
      <c r="A346" s="4" t="s">
        <v>369</v>
      </c>
      <c r="B346" s="4" t="s">
        <v>383</v>
      </c>
      <c r="C346" s="4" t="str">
        <f>"21005053121"</f>
        <v>21005053121</v>
      </c>
      <c r="D346" s="4"/>
    </row>
    <row r="347" spans="1:4" ht="24" customHeight="1">
      <c r="A347" s="4" t="s">
        <v>369</v>
      </c>
      <c r="B347" s="4" t="s">
        <v>384</v>
      </c>
      <c r="C347" s="4" t="str">
        <f>"21005012222"</f>
        <v>21005012222</v>
      </c>
      <c r="D347" s="4"/>
    </row>
    <row r="348" spans="1:4" ht="24" customHeight="1">
      <c r="A348" s="4" t="s">
        <v>369</v>
      </c>
      <c r="B348" s="4" t="s">
        <v>385</v>
      </c>
      <c r="C348" s="4" t="str">
        <f>"21005021728"</f>
        <v>21005021728</v>
      </c>
      <c r="D348" s="4"/>
    </row>
    <row r="349" spans="1:4" ht="24" customHeight="1">
      <c r="A349" s="4" t="s">
        <v>386</v>
      </c>
      <c r="B349" s="4" t="s">
        <v>387</v>
      </c>
      <c r="C349" s="4" t="str">
        <f>"21005041228"</f>
        <v>21005041228</v>
      </c>
      <c r="D349" s="4"/>
    </row>
    <row r="350" spans="1:4" ht="24" customHeight="1">
      <c r="A350" s="4" t="s">
        <v>386</v>
      </c>
      <c r="B350" s="4" t="s">
        <v>388</v>
      </c>
      <c r="C350" s="4" t="str">
        <f>"21005023518"</f>
        <v>21005023518</v>
      </c>
      <c r="D350" s="4"/>
    </row>
    <row r="351" spans="1:4" ht="24" customHeight="1">
      <c r="A351" s="4" t="s">
        <v>386</v>
      </c>
      <c r="B351" s="4" t="s">
        <v>389</v>
      </c>
      <c r="C351" s="4" t="str">
        <f>"21005060408"</f>
        <v>21005060408</v>
      </c>
      <c r="D351" s="4"/>
    </row>
    <row r="352" spans="1:4" ht="24" customHeight="1">
      <c r="A352" s="4" t="s">
        <v>386</v>
      </c>
      <c r="B352" s="4" t="s">
        <v>390</v>
      </c>
      <c r="C352" s="4" t="str">
        <f>"21005040430"</f>
        <v>21005040430</v>
      </c>
      <c r="D352" s="4"/>
    </row>
    <row r="353" spans="1:4" ht="24" customHeight="1">
      <c r="A353" s="4" t="s">
        <v>386</v>
      </c>
      <c r="B353" s="4" t="s">
        <v>391</v>
      </c>
      <c r="C353" s="4" t="str">
        <f>"21005012818"</f>
        <v>21005012818</v>
      </c>
      <c r="D353" s="4"/>
    </row>
    <row r="354" spans="1:4" ht="24" customHeight="1">
      <c r="A354" s="4" t="s">
        <v>386</v>
      </c>
      <c r="B354" s="4" t="s">
        <v>392</v>
      </c>
      <c r="C354" s="4" t="str">
        <f>"21005043409"</f>
        <v>21005043409</v>
      </c>
      <c r="D354" s="4"/>
    </row>
    <row r="355" spans="1:4" ht="24" customHeight="1">
      <c r="A355" s="4" t="s">
        <v>386</v>
      </c>
      <c r="B355" s="4" t="s">
        <v>19</v>
      </c>
      <c r="C355" s="4" t="str">
        <f>"21005042504"</f>
        <v>21005042504</v>
      </c>
      <c r="D355" s="4"/>
    </row>
    <row r="356" spans="1:4" ht="24" customHeight="1">
      <c r="A356" s="4" t="s">
        <v>386</v>
      </c>
      <c r="B356" s="4" t="s">
        <v>393</v>
      </c>
      <c r="C356" s="4" t="str">
        <f>"21005043004"</f>
        <v>21005043004</v>
      </c>
      <c r="D356" s="4"/>
    </row>
    <row r="357" spans="1:4" ht="24" customHeight="1">
      <c r="A357" s="4" t="s">
        <v>386</v>
      </c>
      <c r="B357" s="4" t="s">
        <v>394</v>
      </c>
      <c r="C357" s="4" t="str">
        <f>"21005025323"</f>
        <v>21005025323</v>
      </c>
      <c r="D357" s="4"/>
    </row>
    <row r="358" spans="1:4" ht="24" customHeight="1">
      <c r="A358" s="4" t="s">
        <v>386</v>
      </c>
      <c r="B358" s="4" t="s">
        <v>395</v>
      </c>
      <c r="C358" s="4" t="str">
        <f>"21005051125"</f>
        <v>21005051125</v>
      </c>
      <c r="D358" s="4"/>
    </row>
    <row r="359" spans="1:4" ht="24" customHeight="1">
      <c r="A359" s="4" t="s">
        <v>386</v>
      </c>
      <c r="B359" s="4" t="s">
        <v>396</v>
      </c>
      <c r="C359" s="4" t="str">
        <f>"21005014525"</f>
        <v>21005014525</v>
      </c>
      <c r="D359" s="4"/>
    </row>
    <row r="360" spans="1:4" ht="24" customHeight="1">
      <c r="A360" s="4" t="s">
        <v>386</v>
      </c>
      <c r="B360" s="4" t="s">
        <v>397</v>
      </c>
      <c r="C360" s="4" t="str">
        <f>"21005040624"</f>
        <v>21005040624</v>
      </c>
      <c r="D360" s="4"/>
    </row>
    <row r="361" spans="1:4" ht="24" customHeight="1">
      <c r="A361" s="4" t="s">
        <v>386</v>
      </c>
      <c r="B361" s="4" t="s">
        <v>398</v>
      </c>
      <c r="C361" s="4" t="str">
        <f>"21005015022"</f>
        <v>21005015022</v>
      </c>
      <c r="D361" s="4"/>
    </row>
    <row r="362" spans="1:4" ht="24" customHeight="1">
      <c r="A362" s="4" t="s">
        <v>386</v>
      </c>
      <c r="B362" s="4" t="s">
        <v>399</v>
      </c>
      <c r="C362" s="4" t="str">
        <f>"21005023823"</f>
        <v>21005023823</v>
      </c>
      <c r="D362" s="4"/>
    </row>
    <row r="363" spans="1:4" ht="24" customHeight="1">
      <c r="A363" s="4" t="s">
        <v>386</v>
      </c>
      <c r="B363" s="4" t="s">
        <v>400</v>
      </c>
      <c r="C363" s="4" t="str">
        <f>"21005040317"</f>
        <v>21005040317</v>
      </c>
      <c r="D363" s="4"/>
    </row>
    <row r="364" spans="1:4" ht="24" customHeight="1">
      <c r="A364" s="4" t="s">
        <v>401</v>
      </c>
      <c r="B364" s="4" t="s">
        <v>402</v>
      </c>
      <c r="C364" s="4" t="str">
        <f>"21005043220"</f>
        <v>21005043220</v>
      </c>
      <c r="D364" s="4"/>
    </row>
    <row r="365" spans="1:4" ht="24" customHeight="1">
      <c r="A365" s="4" t="s">
        <v>401</v>
      </c>
      <c r="B365" s="4" t="s">
        <v>403</v>
      </c>
      <c r="C365" s="4" t="str">
        <f>"21005014126"</f>
        <v>21005014126</v>
      </c>
      <c r="D365" s="4"/>
    </row>
    <row r="366" spans="1:4" ht="24" customHeight="1">
      <c r="A366" s="4" t="s">
        <v>401</v>
      </c>
      <c r="B366" s="4" t="s">
        <v>404</v>
      </c>
      <c r="C366" s="4" t="str">
        <f>"21005041001"</f>
        <v>21005041001</v>
      </c>
      <c r="D366" s="4"/>
    </row>
    <row r="367" spans="1:4" ht="24" customHeight="1">
      <c r="A367" s="4" t="s">
        <v>401</v>
      </c>
      <c r="B367" s="4" t="s">
        <v>405</v>
      </c>
      <c r="C367" s="4" t="str">
        <f>"21005024626"</f>
        <v>21005024626</v>
      </c>
      <c r="D367" s="4"/>
    </row>
    <row r="368" spans="1:4" ht="24" customHeight="1">
      <c r="A368" s="4" t="s">
        <v>401</v>
      </c>
      <c r="B368" s="4" t="s">
        <v>406</v>
      </c>
      <c r="C368" s="4" t="str">
        <f>"21005041807"</f>
        <v>21005041807</v>
      </c>
      <c r="D368" s="4"/>
    </row>
    <row r="369" spans="1:4" ht="24" customHeight="1">
      <c r="A369" s="4" t="s">
        <v>401</v>
      </c>
      <c r="B369" s="4" t="s">
        <v>407</v>
      </c>
      <c r="C369" s="4" t="str">
        <f>"21005041626"</f>
        <v>21005041626</v>
      </c>
      <c r="D369" s="4"/>
    </row>
    <row r="370" spans="1:4" ht="24" customHeight="1">
      <c r="A370" s="4" t="s">
        <v>408</v>
      </c>
      <c r="B370" s="4" t="s">
        <v>409</v>
      </c>
      <c r="C370" s="4" t="str">
        <f>"21005062009"</f>
        <v>21005062009</v>
      </c>
      <c r="D370" s="4"/>
    </row>
    <row r="371" spans="1:4" ht="24" customHeight="1">
      <c r="A371" s="4" t="s">
        <v>408</v>
      </c>
      <c r="B371" s="4" t="s">
        <v>410</v>
      </c>
      <c r="C371" s="4" t="str">
        <f>"21005060605"</f>
        <v>21005060605</v>
      </c>
      <c r="D371" s="4"/>
    </row>
    <row r="372" spans="1:4" ht="24" customHeight="1">
      <c r="A372" s="4" t="s">
        <v>408</v>
      </c>
      <c r="B372" s="4" t="s">
        <v>411</v>
      </c>
      <c r="C372" s="4" t="str">
        <f>"21005030923"</f>
        <v>21005030923</v>
      </c>
      <c r="D372" s="4"/>
    </row>
    <row r="373" spans="1:4" ht="24" customHeight="1">
      <c r="A373" s="4" t="s">
        <v>412</v>
      </c>
      <c r="B373" s="4" t="s">
        <v>413</v>
      </c>
      <c r="C373" s="4" t="str">
        <f>"21005031101"</f>
        <v>21005031101</v>
      </c>
      <c r="D373" s="4"/>
    </row>
    <row r="374" spans="1:4" ht="24" customHeight="1">
      <c r="A374" s="4" t="s">
        <v>412</v>
      </c>
      <c r="B374" s="4" t="s">
        <v>414</v>
      </c>
      <c r="C374" s="4" t="str">
        <f>"21005030225"</f>
        <v>21005030225</v>
      </c>
      <c r="D374" s="4"/>
    </row>
    <row r="375" spans="1:4" ht="24" customHeight="1">
      <c r="A375" s="4" t="s">
        <v>412</v>
      </c>
      <c r="B375" s="4" t="s">
        <v>415</v>
      </c>
      <c r="C375" s="4" t="str">
        <f>"21005061925"</f>
        <v>21005061925</v>
      </c>
      <c r="D375" s="4"/>
    </row>
    <row r="376" spans="1:4" ht="24" customHeight="1">
      <c r="A376" s="4" t="s">
        <v>416</v>
      </c>
      <c r="B376" s="4" t="s">
        <v>417</v>
      </c>
      <c r="C376" s="4" t="str">
        <f>"21005032215"</f>
        <v>21005032215</v>
      </c>
      <c r="D376" s="4"/>
    </row>
    <row r="377" spans="1:4" ht="24" customHeight="1">
      <c r="A377" s="4" t="s">
        <v>416</v>
      </c>
      <c r="B377" s="4" t="s">
        <v>418</v>
      </c>
      <c r="C377" s="4" t="str">
        <f>"21005052716"</f>
        <v>21005052716</v>
      </c>
      <c r="D377" s="4"/>
    </row>
    <row r="378" spans="1:4" ht="24" customHeight="1">
      <c r="A378" s="4" t="s">
        <v>416</v>
      </c>
      <c r="B378" s="4" t="s">
        <v>419</v>
      </c>
      <c r="C378" s="4" t="str">
        <f>"21005061416"</f>
        <v>21005061416</v>
      </c>
      <c r="D378" s="4"/>
    </row>
    <row r="379" spans="1:4" ht="24" customHeight="1">
      <c r="A379" s="4" t="s">
        <v>416</v>
      </c>
      <c r="B379" s="4" t="s">
        <v>420</v>
      </c>
      <c r="C379" s="4" t="str">
        <f>"21005050509"</f>
        <v>21005050509</v>
      </c>
      <c r="D379" s="4"/>
    </row>
    <row r="380" spans="1:4" ht="24" customHeight="1">
      <c r="A380" s="4" t="s">
        <v>416</v>
      </c>
      <c r="B380" s="4" t="s">
        <v>421</v>
      </c>
      <c r="C380" s="4" t="str">
        <f>"21005033514"</f>
        <v>21005033514</v>
      </c>
      <c r="D380" s="4"/>
    </row>
    <row r="381" spans="1:4" ht="24" customHeight="1">
      <c r="A381" s="4" t="s">
        <v>416</v>
      </c>
      <c r="B381" s="4" t="s">
        <v>422</v>
      </c>
      <c r="C381" s="4" t="str">
        <f>"21005030718"</f>
        <v>21005030718</v>
      </c>
      <c r="D381" s="4"/>
    </row>
    <row r="382" spans="1:4" ht="24" customHeight="1">
      <c r="A382" s="4" t="s">
        <v>416</v>
      </c>
      <c r="B382" s="4" t="s">
        <v>423</v>
      </c>
      <c r="C382" s="4" t="str">
        <f>"21005025115"</f>
        <v>21005025115</v>
      </c>
      <c r="D382" s="4"/>
    </row>
    <row r="383" spans="1:4" ht="24" customHeight="1">
      <c r="A383" s="4" t="s">
        <v>416</v>
      </c>
      <c r="B383" s="4" t="s">
        <v>424</v>
      </c>
      <c r="C383" s="4" t="str">
        <f>"21005052719"</f>
        <v>21005052719</v>
      </c>
      <c r="D383" s="4"/>
    </row>
    <row r="384" spans="1:4" ht="24" customHeight="1">
      <c r="A384" s="4" t="s">
        <v>416</v>
      </c>
      <c r="B384" s="4" t="s">
        <v>425</v>
      </c>
      <c r="C384" s="4" t="str">
        <f>"21005011402"</f>
        <v>21005011402</v>
      </c>
      <c r="D384" s="4"/>
    </row>
    <row r="385" spans="1:4" ht="24" customHeight="1">
      <c r="A385" s="4" t="s">
        <v>416</v>
      </c>
      <c r="B385" s="4" t="s">
        <v>426</v>
      </c>
      <c r="C385" s="4" t="str">
        <f>"21005031117"</f>
        <v>21005031117</v>
      </c>
      <c r="D385" s="4"/>
    </row>
    <row r="386" spans="1:4" ht="24" customHeight="1">
      <c r="A386" s="4" t="s">
        <v>416</v>
      </c>
      <c r="B386" s="4" t="s">
        <v>427</v>
      </c>
      <c r="C386" s="4" t="str">
        <f>"21005043709"</f>
        <v>21005043709</v>
      </c>
      <c r="D386" s="4"/>
    </row>
    <row r="387" spans="1:4" ht="24" customHeight="1">
      <c r="A387" s="4" t="s">
        <v>416</v>
      </c>
      <c r="B387" s="4" t="s">
        <v>428</v>
      </c>
      <c r="C387" s="4" t="str">
        <f>"21005023914"</f>
        <v>21005023914</v>
      </c>
      <c r="D387" s="4"/>
    </row>
    <row r="388" spans="1:4" ht="24" customHeight="1">
      <c r="A388" s="4" t="s">
        <v>429</v>
      </c>
      <c r="B388" s="4" t="s">
        <v>430</v>
      </c>
      <c r="C388" s="4" t="str">
        <f>"21005030603"</f>
        <v>21005030603</v>
      </c>
      <c r="D388" s="4"/>
    </row>
    <row r="389" spans="1:4" ht="24" customHeight="1">
      <c r="A389" s="4" t="s">
        <v>429</v>
      </c>
      <c r="B389" s="4" t="s">
        <v>431</v>
      </c>
      <c r="C389" s="4" t="str">
        <f>"21005031122"</f>
        <v>21005031122</v>
      </c>
      <c r="D389" s="4"/>
    </row>
    <row r="390" spans="1:4" ht="24" customHeight="1">
      <c r="A390" s="4" t="s">
        <v>429</v>
      </c>
      <c r="B390" s="4" t="s">
        <v>432</v>
      </c>
      <c r="C390" s="4" t="str">
        <f>"21005034321"</f>
        <v>21005034321</v>
      </c>
      <c r="D390" s="4"/>
    </row>
    <row r="391" spans="1:4" ht="24" customHeight="1">
      <c r="A391" s="4" t="s">
        <v>429</v>
      </c>
      <c r="B391" s="4" t="s">
        <v>433</v>
      </c>
      <c r="C391" s="4" t="str">
        <f>"21005025108"</f>
        <v>21005025108</v>
      </c>
      <c r="D391" s="4"/>
    </row>
    <row r="392" spans="1:4" ht="24" customHeight="1">
      <c r="A392" s="4" t="s">
        <v>429</v>
      </c>
      <c r="B392" s="4" t="s">
        <v>434</v>
      </c>
      <c r="C392" s="4" t="str">
        <f>"21005053418"</f>
        <v>21005053418</v>
      </c>
      <c r="D392" s="4"/>
    </row>
    <row r="393" spans="1:4" ht="24" customHeight="1">
      <c r="A393" s="4" t="s">
        <v>429</v>
      </c>
      <c r="B393" s="4" t="s">
        <v>435</v>
      </c>
      <c r="C393" s="4" t="str">
        <f>"21005025401"</f>
        <v>21005025401</v>
      </c>
      <c r="D393" s="4"/>
    </row>
    <row r="394" spans="1:4" ht="24" customHeight="1">
      <c r="A394" s="4" t="s">
        <v>429</v>
      </c>
      <c r="B394" s="4" t="s">
        <v>436</v>
      </c>
      <c r="C394" s="4" t="str">
        <f>"21005030915"</f>
        <v>21005030915</v>
      </c>
      <c r="D394" s="4"/>
    </row>
    <row r="395" spans="1:4" ht="24" customHeight="1">
      <c r="A395" s="4" t="s">
        <v>429</v>
      </c>
      <c r="B395" s="4" t="s">
        <v>437</v>
      </c>
      <c r="C395" s="4" t="str">
        <f>"21005025113"</f>
        <v>21005025113</v>
      </c>
      <c r="D395" s="4"/>
    </row>
    <row r="396" spans="1:4" ht="24" customHeight="1">
      <c r="A396" s="4" t="s">
        <v>429</v>
      </c>
      <c r="B396" s="4" t="s">
        <v>438</v>
      </c>
      <c r="C396" s="4" t="str">
        <f>"21005043407"</f>
        <v>21005043407</v>
      </c>
      <c r="D396" s="4"/>
    </row>
    <row r="397" spans="1:4" ht="24" customHeight="1">
      <c r="A397" s="4" t="s">
        <v>429</v>
      </c>
      <c r="B397" s="4" t="s">
        <v>439</v>
      </c>
      <c r="C397" s="4" t="str">
        <f>"21005021410"</f>
        <v>21005021410</v>
      </c>
      <c r="D397" s="4"/>
    </row>
    <row r="398" spans="1:4" ht="24" customHeight="1">
      <c r="A398" s="4" t="s">
        <v>429</v>
      </c>
      <c r="B398" s="4" t="s">
        <v>440</v>
      </c>
      <c r="C398" s="4" t="str">
        <f>"21005012904"</f>
        <v>21005012904</v>
      </c>
      <c r="D398" s="4"/>
    </row>
    <row r="399" spans="1:4" ht="24" customHeight="1">
      <c r="A399" s="4" t="s">
        <v>429</v>
      </c>
      <c r="B399" s="4" t="s">
        <v>441</v>
      </c>
      <c r="C399" s="4" t="str">
        <f>"21005014402"</f>
        <v>21005014402</v>
      </c>
      <c r="D399" s="4"/>
    </row>
    <row r="400" spans="1:4" ht="24" customHeight="1">
      <c r="A400" s="4" t="s">
        <v>442</v>
      </c>
      <c r="B400" s="4" t="s">
        <v>443</v>
      </c>
      <c r="C400" s="4" t="str">
        <f>"21005022608"</f>
        <v>21005022608</v>
      </c>
      <c r="D400" s="4"/>
    </row>
    <row r="401" spans="1:4" ht="24" customHeight="1">
      <c r="A401" s="4" t="s">
        <v>442</v>
      </c>
      <c r="B401" s="4" t="s">
        <v>444</v>
      </c>
      <c r="C401" s="4" t="str">
        <f>"21005052323"</f>
        <v>21005052323</v>
      </c>
      <c r="D401" s="4"/>
    </row>
    <row r="402" spans="1:4" ht="24" customHeight="1">
      <c r="A402" s="4" t="s">
        <v>442</v>
      </c>
      <c r="B402" s="4" t="s">
        <v>445</v>
      </c>
      <c r="C402" s="4" t="str">
        <f>"21005023019"</f>
        <v>21005023019</v>
      </c>
      <c r="D402" s="4"/>
    </row>
    <row r="403" spans="1:4" ht="24" customHeight="1">
      <c r="A403" s="4" t="s">
        <v>442</v>
      </c>
      <c r="B403" s="4" t="s">
        <v>446</v>
      </c>
      <c r="C403" s="4" t="str">
        <f>"21005012401"</f>
        <v>21005012401</v>
      </c>
      <c r="D403" s="4"/>
    </row>
    <row r="404" spans="1:4" ht="24" customHeight="1">
      <c r="A404" s="4" t="s">
        <v>442</v>
      </c>
      <c r="B404" s="4" t="s">
        <v>447</v>
      </c>
      <c r="C404" s="4" t="str">
        <f>"21005030209"</f>
        <v>21005030209</v>
      </c>
      <c r="D404" s="4"/>
    </row>
    <row r="405" spans="1:4" ht="24" customHeight="1">
      <c r="A405" s="4" t="s">
        <v>442</v>
      </c>
      <c r="B405" s="4" t="s">
        <v>448</v>
      </c>
      <c r="C405" s="4" t="str">
        <f>"21005013609"</f>
        <v>21005013609</v>
      </c>
      <c r="D405" s="4"/>
    </row>
    <row r="406" spans="1:4" ht="24" customHeight="1">
      <c r="A406" s="4" t="s">
        <v>442</v>
      </c>
      <c r="B406" s="4" t="s">
        <v>449</v>
      </c>
      <c r="C406" s="4" t="str">
        <f>"21005042621"</f>
        <v>21005042621</v>
      </c>
      <c r="D406" s="4"/>
    </row>
    <row r="407" spans="1:4" ht="24" customHeight="1">
      <c r="A407" s="4" t="s">
        <v>442</v>
      </c>
      <c r="B407" s="4" t="s">
        <v>450</v>
      </c>
      <c r="C407" s="4" t="str">
        <f>"21005060728"</f>
        <v>21005060728</v>
      </c>
      <c r="D407" s="4"/>
    </row>
    <row r="408" spans="1:4" ht="24" customHeight="1">
      <c r="A408" s="4" t="s">
        <v>442</v>
      </c>
      <c r="B408" s="4" t="s">
        <v>451</v>
      </c>
      <c r="C408" s="4" t="str">
        <f>"21005013519"</f>
        <v>21005013519</v>
      </c>
      <c r="D408" s="4"/>
    </row>
    <row r="409" spans="1:4" ht="24" customHeight="1">
      <c r="A409" s="4" t="s">
        <v>442</v>
      </c>
      <c r="B409" s="4" t="s">
        <v>452</v>
      </c>
      <c r="C409" s="4" t="str">
        <f>"21005052411"</f>
        <v>21005052411</v>
      </c>
      <c r="D409" s="4"/>
    </row>
    <row r="410" spans="1:4" ht="24" customHeight="1">
      <c r="A410" s="4" t="s">
        <v>442</v>
      </c>
      <c r="B410" s="4" t="s">
        <v>453</v>
      </c>
      <c r="C410" s="4" t="str">
        <f>"21005014014"</f>
        <v>21005014014</v>
      </c>
      <c r="D410" s="4"/>
    </row>
    <row r="411" spans="1:4" ht="24" customHeight="1">
      <c r="A411" s="4" t="s">
        <v>442</v>
      </c>
      <c r="B411" s="4" t="s">
        <v>454</v>
      </c>
      <c r="C411" s="4" t="str">
        <f>"21005014324"</f>
        <v>21005014324</v>
      </c>
      <c r="D411" s="4"/>
    </row>
    <row r="412" spans="1:4" ht="24" customHeight="1">
      <c r="A412" s="4" t="s">
        <v>455</v>
      </c>
      <c r="B412" s="4" t="s">
        <v>456</v>
      </c>
      <c r="C412" s="4" t="str">
        <f>"21005013607"</f>
        <v>21005013607</v>
      </c>
      <c r="D412" s="4"/>
    </row>
    <row r="413" spans="1:4" ht="24" customHeight="1">
      <c r="A413" s="4" t="s">
        <v>457</v>
      </c>
      <c r="B413" s="4" t="s">
        <v>458</v>
      </c>
      <c r="C413" s="4" t="str">
        <f>"21005021023"</f>
        <v>21005021023</v>
      </c>
      <c r="D413" s="4"/>
    </row>
    <row r="414" spans="1:4" ht="24" customHeight="1">
      <c r="A414" s="4" t="s">
        <v>457</v>
      </c>
      <c r="B414" s="4" t="s">
        <v>459</v>
      </c>
      <c r="C414" s="4" t="str">
        <f>"21005052916"</f>
        <v>21005052916</v>
      </c>
      <c r="D414" s="4"/>
    </row>
    <row r="415" spans="1:4" ht="24" customHeight="1">
      <c r="A415" s="4" t="s">
        <v>457</v>
      </c>
      <c r="B415" s="4" t="s">
        <v>460</v>
      </c>
      <c r="C415" s="4" t="str">
        <f>"21005031102"</f>
        <v>21005031102</v>
      </c>
      <c r="D415" s="4"/>
    </row>
    <row r="416" spans="1:4" ht="24" customHeight="1">
      <c r="A416" s="4" t="s">
        <v>461</v>
      </c>
      <c r="B416" s="4" t="s">
        <v>462</v>
      </c>
      <c r="C416" s="4" t="str">
        <f>"21005024929"</f>
        <v>21005024929</v>
      </c>
      <c r="D416" s="4"/>
    </row>
    <row r="417" spans="1:4" ht="24" customHeight="1">
      <c r="A417" s="4" t="s">
        <v>461</v>
      </c>
      <c r="B417" s="4" t="s">
        <v>463</v>
      </c>
      <c r="C417" s="4" t="str">
        <f>"21005024404"</f>
        <v>21005024404</v>
      </c>
      <c r="D417" s="4"/>
    </row>
    <row r="418" spans="1:4" ht="24" customHeight="1">
      <c r="A418" s="4" t="s">
        <v>461</v>
      </c>
      <c r="B418" s="4" t="s">
        <v>464</v>
      </c>
      <c r="C418" s="4" t="str">
        <f>"21005022517"</f>
        <v>21005022517</v>
      </c>
      <c r="D418" s="4"/>
    </row>
    <row r="419" spans="1:4" ht="24" customHeight="1">
      <c r="A419" s="4" t="s">
        <v>461</v>
      </c>
      <c r="B419" s="4" t="s">
        <v>465</v>
      </c>
      <c r="C419" s="4" t="str">
        <f>"21005015228"</f>
        <v>21005015228</v>
      </c>
      <c r="D419" s="4"/>
    </row>
    <row r="420" spans="1:4" ht="24" customHeight="1">
      <c r="A420" s="4" t="s">
        <v>461</v>
      </c>
      <c r="B420" s="4" t="s">
        <v>466</v>
      </c>
      <c r="C420" s="4" t="str">
        <f>"21005023123"</f>
        <v>21005023123</v>
      </c>
      <c r="D420" s="4"/>
    </row>
    <row r="421" spans="1:4" ht="24" customHeight="1">
      <c r="A421" s="4" t="s">
        <v>461</v>
      </c>
      <c r="B421" s="4" t="s">
        <v>467</v>
      </c>
      <c r="C421" s="4" t="str">
        <f>"21005021822"</f>
        <v>21005021822</v>
      </c>
      <c r="D421" s="4"/>
    </row>
    <row r="422" spans="1:4" ht="24" customHeight="1">
      <c r="A422" s="4" t="s">
        <v>468</v>
      </c>
      <c r="B422" s="4" t="s">
        <v>469</v>
      </c>
      <c r="C422" s="4" t="str">
        <f>"21005020220"</f>
        <v>21005020220</v>
      </c>
      <c r="D422" s="4"/>
    </row>
    <row r="423" spans="1:4" ht="24" customHeight="1">
      <c r="A423" s="4" t="s">
        <v>468</v>
      </c>
      <c r="B423" s="4" t="s">
        <v>470</v>
      </c>
      <c r="C423" s="4" t="str">
        <f>"21005034117"</f>
        <v>21005034117</v>
      </c>
      <c r="D423" s="4"/>
    </row>
    <row r="424" spans="1:4" ht="24" customHeight="1">
      <c r="A424" s="4" t="s">
        <v>468</v>
      </c>
      <c r="B424" s="4" t="s">
        <v>471</v>
      </c>
      <c r="C424" s="4" t="str">
        <f>"21005015004"</f>
        <v>21005015004</v>
      </c>
      <c r="D424" s="4"/>
    </row>
    <row r="425" spans="1:4" ht="24" customHeight="1">
      <c r="A425" s="4" t="s">
        <v>468</v>
      </c>
      <c r="B425" s="4" t="s">
        <v>472</v>
      </c>
      <c r="C425" s="4" t="str">
        <f>"21005012629"</f>
        <v>21005012629</v>
      </c>
      <c r="D425" s="4"/>
    </row>
    <row r="426" spans="1:4" ht="24" customHeight="1">
      <c r="A426" s="4" t="s">
        <v>468</v>
      </c>
      <c r="B426" s="4" t="s">
        <v>473</v>
      </c>
      <c r="C426" s="4" t="str">
        <f>"21005061901"</f>
        <v>21005061901</v>
      </c>
      <c r="D426" s="4"/>
    </row>
    <row r="427" spans="1:4" ht="24" customHeight="1">
      <c r="A427" s="4" t="s">
        <v>468</v>
      </c>
      <c r="B427" s="4" t="s">
        <v>474</v>
      </c>
      <c r="C427" s="4" t="str">
        <f>"21005013629"</f>
        <v>21005013629</v>
      </c>
      <c r="D427" s="4"/>
    </row>
    <row r="428" spans="1:4" ht="24" customHeight="1">
      <c r="A428" s="4" t="s">
        <v>475</v>
      </c>
      <c r="B428" s="4" t="s">
        <v>476</v>
      </c>
      <c r="C428" s="4" t="str">
        <f>"21005053010"</f>
        <v>21005053010</v>
      </c>
      <c r="D428" s="4"/>
    </row>
    <row r="429" spans="1:4" ht="24" customHeight="1">
      <c r="A429" s="4" t="s">
        <v>475</v>
      </c>
      <c r="B429" s="4" t="s">
        <v>477</v>
      </c>
      <c r="C429" s="4" t="str">
        <f>"21005025418"</f>
        <v>21005025418</v>
      </c>
      <c r="D429" s="4"/>
    </row>
    <row r="430" spans="1:4" ht="24" customHeight="1">
      <c r="A430" s="4" t="s">
        <v>475</v>
      </c>
      <c r="B430" s="4" t="s">
        <v>478</v>
      </c>
      <c r="C430" s="4" t="str">
        <f>"21005010207"</f>
        <v>21005010207</v>
      </c>
      <c r="D430" s="4"/>
    </row>
    <row r="431" spans="1:4" ht="24" customHeight="1">
      <c r="A431" s="4" t="s">
        <v>475</v>
      </c>
      <c r="B431" s="4" t="s">
        <v>479</v>
      </c>
      <c r="C431" s="4" t="str">
        <f>"21005053214"</f>
        <v>21005053214</v>
      </c>
      <c r="D431" s="4"/>
    </row>
    <row r="432" spans="1:4" ht="24" customHeight="1">
      <c r="A432" s="4" t="s">
        <v>475</v>
      </c>
      <c r="B432" s="4" t="s">
        <v>480</v>
      </c>
      <c r="C432" s="4" t="str">
        <f>"21005060802"</f>
        <v>21005060802</v>
      </c>
      <c r="D432" s="4"/>
    </row>
    <row r="433" spans="1:4" ht="24" customHeight="1">
      <c r="A433" s="4" t="s">
        <v>475</v>
      </c>
      <c r="B433" s="4" t="s">
        <v>481</v>
      </c>
      <c r="C433" s="4" t="str">
        <f>"21005011126"</f>
        <v>21005011126</v>
      </c>
      <c r="D433" s="4"/>
    </row>
    <row r="434" spans="1:4" ht="24" customHeight="1">
      <c r="A434" s="4" t="s">
        <v>482</v>
      </c>
      <c r="B434" s="4" t="s">
        <v>483</v>
      </c>
      <c r="C434" s="4" t="str">
        <f>"21005014528"</f>
        <v>21005014528</v>
      </c>
      <c r="D434" s="4"/>
    </row>
    <row r="435" spans="1:4" ht="24" customHeight="1">
      <c r="A435" s="4" t="s">
        <v>482</v>
      </c>
      <c r="B435" s="4" t="s">
        <v>484</v>
      </c>
      <c r="C435" s="4" t="str">
        <f>"21005062206"</f>
        <v>21005062206</v>
      </c>
      <c r="D435" s="4"/>
    </row>
    <row r="436" spans="1:4" ht="24" customHeight="1">
      <c r="A436" s="4" t="s">
        <v>482</v>
      </c>
      <c r="B436" s="4" t="s">
        <v>485</v>
      </c>
      <c r="C436" s="4" t="str">
        <f>"21005034501"</f>
        <v>21005034501</v>
      </c>
      <c r="D436" s="4"/>
    </row>
    <row r="437" spans="1:4" ht="24" customHeight="1">
      <c r="A437" s="4" t="s">
        <v>482</v>
      </c>
      <c r="B437" s="4" t="s">
        <v>486</v>
      </c>
      <c r="C437" s="4" t="str">
        <f>"21005011321"</f>
        <v>21005011321</v>
      </c>
      <c r="D437" s="4"/>
    </row>
    <row r="438" spans="1:4" ht="24" customHeight="1">
      <c r="A438" s="4" t="s">
        <v>487</v>
      </c>
      <c r="B438" s="4" t="s">
        <v>488</v>
      </c>
      <c r="C438" s="4" t="str">
        <f>"21005023508"</f>
        <v>21005023508</v>
      </c>
      <c r="D438" s="4"/>
    </row>
    <row r="439" spans="1:4" ht="24" customHeight="1">
      <c r="A439" s="4" t="s">
        <v>487</v>
      </c>
      <c r="B439" s="4" t="s">
        <v>489</v>
      </c>
      <c r="C439" s="4" t="str">
        <f>"21005030419"</f>
        <v>21005030419</v>
      </c>
      <c r="D439" s="4"/>
    </row>
    <row r="440" spans="1:4" ht="24" customHeight="1">
      <c r="A440" s="4" t="s">
        <v>487</v>
      </c>
      <c r="B440" s="4" t="s">
        <v>490</v>
      </c>
      <c r="C440" s="4" t="str">
        <f>"21005022503"</f>
        <v>21005022503</v>
      </c>
      <c r="D440" s="4"/>
    </row>
    <row r="441" spans="1:4" ht="24" customHeight="1">
      <c r="A441" s="4" t="s">
        <v>487</v>
      </c>
      <c r="B441" s="4" t="s">
        <v>491</v>
      </c>
      <c r="C441" s="4" t="str">
        <f>"21005041029"</f>
        <v>21005041029</v>
      </c>
      <c r="D441" s="4"/>
    </row>
    <row r="442" spans="1:4" ht="24" customHeight="1">
      <c r="A442" s="4" t="s">
        <v>487</v>
      </c>
      <c r="B442" s="4" t="s">
        <v>492</v>
      </c>
      <c r="C442" s="4" t="str">
        <f>"21005025319"</f>
        <v>21005025319</v>
      </c>
      <c r="D442" s="4"/>
    </row>
    <row r="443" spans="1:4" ht="24" customHeight="1">
      <c r="A443" s="4" t="s">
        <v>487</v>
      </c>
      <c r="B443" s="4" t="s">
        <v>493</v>
      </c>
      <c r="C443" s="4" t="str">
        <f>"21005011823"</f>
        <v>21005011823</v>
      </c>
      <c r="D443" s="4"/>
    </row>
    <row r="444" spans="1:4" ht="24" customHeight="1">
      <c r="A444" s="4" t="s">
        <v>487</v>
      </c>
      <c r="B444" s="4" t="s">
        <v>494</v>
      </c>
      <c r="C444" s="4" t="str">
        <f>"21005053720"</f>
        <v>21005053720</v>
      </c>
      <c r="D444" s="4"/>
    </row>
    <row r="445" spans="1:4" ht="24" customHeight="1">
      <c r="A445" s="4" t="s">
        <v>487</v>
      </c>
      <c r="B445" s="4" t="s">
        <v>495</v>
      </c>
      <c r="C445" s="4" t="str">
        <f>"21005015508"</f>
        <v>21005015508</v>
      </c>
      <c r="D445" s="4"/>
    </row>
    <row r="446" spans="1:4" ht="24" customHeight="1">
      <c r="A446" s="4" t="s">
        <v>487</v>
      </c>
      <c r="B446" s="4" t="s">
        <v>496</v>
      </c>
      <c r="C446" s="4" t="str">
        <f>"21005021006"</f>
        <v>21005021006</v>
      </c>
      <c r="D446" s="4"/>
    </row>
    <row r="447" spans="1:4" ht="24" customHeight="1">
      <c r="A447" s="4" t="s">
        <v>497</v>
      </c>
      <c r="B447" s="4" t="s">
        <v>498</v>
      </c>
      <c r="C447" s="4" t="str">
        <f>"21005034427"</f>
        <v>21005034427</v>
      </c>
      <c r="D447" s="4"/>
    </row>
    <row r="448" spans="1:4" ht="24" customHeight="1">
      <c r="A448" s="4" t="s">
        <v>497</v>
      </c>
      <c r="B448" s="4" t="s">
        <v>499</v>
      </c>
      <c r="C448" s="4" t="str">
        <f>"21005041825"</f>
        <v>21005041825</v>
      </c>
      <c r="D448" s="4"/>
    </row>
    <row r="449" spans="1:4" ht="24" customHeight="1">
      <c r="A449" s="4" t="s">
        <v>497</v>
      </c>
      <c r="B449" s="4" t="s">
        <v>500</v>
      </c>
      <c r="C449" s="4" t="str">
        <f>"21005042023"</f>
        <v>21005042023</v>
      </c>
      <c r="D449" s="4"/>
    </row>
    <row r="450" spans="1:4" ht="24" customHeight="1">
      <c r="A450" s="4" t="s">
        <v>497</v>
      </c>
      <c r="B450" s="4" t="s">
        <v>501</v>
      </c>
      <c r="C450" s="4" t="str">
        <f>"21005042226"</f>
        <v>21005042226</v>
      </c>
      <c r="D450" s="4"/>
    </row>
    <row r="451" spans="1:4" ht="24" customHeight="1">
      <c r="A451" s="4" t="s">
        <v>497</v>
      </c>
      <c r="B451" s="4" t="s">
        <v>502</v>
      </c>
      <c r="C451" s="4" t="str">
        <f>"21005060501"</f>
        <v>21005060501</v>
      </c>
      <c r="D451" s="4"/>
    </row>
    <row r="452" spans="1:4" ht="24" customHeight="1">
      <c r="A452" s="4" t="s">
        <v>497</v>
      </c>
      <c r="B452" s="4" t="s">
        <v>503</v>
      </c>
      <c r="C452" s="4" t="str">
        <f>"21005011005"</f>
        <v>21005011005</v>
      </c>
      <c r="D452" s="4"/>
    </row>
    <row r="453" spans="1:4" ht="24" customHeight="1">
      <c r="A453" s="4" t="s">
        <v>497</v>
      </c>
      <c r="B453" s="4" t="s">
        <v>504</v>
      </c>
      <c r="C453" s="4" t="str">
        <f>"21005043609"</f>
        <v>21005043609</v>
      </c>
      <c r="D453" s="4"/>
    </row>
    <row r="454" spans="1:4" ht="24" customHeight="1">
      <c r="A454" s="4" t="s">
        <v>497</v>
      </c>
      <c r="B454" s="4" t="s">
        <v>505</v>
      </c>
      <c r="C454" s="4" t="str">
        <f>"21005023101"</f>
        <v>21005023101</v>
      </c>
      <c r="D454" s="4"/>
    </row>
    <row r="455" spans="1:4" ht="24" customHeight="1">
      <c r="A455" s="4" t="s">
        <v>497</v>
      </c>
      <c r="B455" s="4" t="s">
        <v>506</v>
      </c>
      <c r="C455" s="4" t="str">
        <f>"21005025111"</f>
        <v>21005025111</v>
      </c>
      <c r="D455" s="4"/>
    </row>
    <row r="456" spans="1:4" ht="24" customHeight="1">
      <c r="A456" s="4" t="s">
        <v>507</v>
      </c>
      <c r="B456" s="4" t="s">
        <v>508</v>
      </c>
      <c r="C456" s="4" t="str">
        <f>"21005012929"</f>
        <v>21005012929</v>
      </c>
      <c r="D456" s="4"/>
    </row>
    <row r="457" spans="1:4" ht="24" customHeight="1">
      <c r="A457" s="4" t="s">
        <v>507</v>
      </c>
      <c r="B457" s="4" t="s">
        <v>509</v>
      </c>
      <c r="C457" s="4" t="str">
        <f>"21005020602"</f>
        <v>21005020602</v>
      </c>
      <c r="D457" s="4"/>
    </row>
    <row r="458" spans="1:4" ht="24" customHeight="1">
      <c r="A458" s="4" t="s">
        <v>507</v>
      </c>
      <c r="B458" s="4" t="s">
        <v>510</v>
      </c>
      <c r="C458" s="4" t="str">
        <f>"21005033713"</f>
        <v>21005033713</v>
      </c>
      <c r="D458" s="4"/>
    </row>
    <row r="459" spans="1:4" ht="24" customHeight="1">
      <c r="A459" s="4" t="s">
        <v>507</v>
      </c>
      <c r="B459" s="4" t="s">
        <v>511</v>
      </c>
      <c r="C459" s="4" t="str">
        <f>"21005013530"</f>
        <v>21005013530</v>
      </c>
      <c r="D459" s="4"/>
    </row>
    <row r="460" spans="1:4" ht="24" customHeight="1">
      <c r="A460" s="4" t="s">
        <v>507</v>
      </c>
      <c r="B460" s="4" t="s">
        <v>512</v>
      </c>
      <c r="C460" s="4" t="str">
        <f>"21005013204"</f>
        <v>21005013204</v>
      </c>
      <c r="D460" s="4"/>
    </row>
    <row r="461" spans="1:4" ht="24" customHeight="1">
      <c r="A461" s="4" t="s">
        <v>507</v>
      </c>
      <c r="B461" s="4" t="s">
        <v>513</v>
      </c>
      <c r="C461" s="4" t="str">
        <f>"21005012023"</f>
        <v>21005012023</v>
      </c>
      <c r="D461" s="4"/>
    </row>
    <row r="462" spans="1:4" ht="24" customHeight="1">
      <c r="A462" s="4" t="s">
        <v>507</v>
      </c>
      <c r="B462" s="4" t="s">
        <v>514</v>
      </c>
      <c r="C462" s="4" t="str">
        <f>"21005053424"</f>
        <v>21005053424</v>
      </c>
      <c r="D462" s="4"/>
    </row>
    <row r="463" spans="1:4" ht="24" customHeight="1">
      <c r="A463" s="4" t="s">
        <v>507</v>
      </c>
      <c r="B463" s="4" t="s">
        <v>515</v>
      </c>
      <c r="C463" s="4" t="str">
        <f>"21005010409"</f>
        <v>21005010409</v>
      </c>
      <c r="D463" s="4"/>
    </row>
    <row r="464" spans="1:4" ht="24" customHeight="1">
      <c r="A464" s="4" t="s">
        <v>507</v>
      </c>
      <c r="B464" s="4" t="s">
        <v>516</v>
      </c>
      <c r="C464" s="4" t="str">
        <f>"21005014202"</f>
        <v>21005014202</v>
      </c>
      <c r="D464" s="4"/>
    </row>
    <row r="465" spans="1:4" ht="24" customHeight="1">
      <c r="A465" s="4" t="s">
        <v>517</v>
      </c>
      <c r="B465" s="4" t="s">
        <v>518</v>
      </c>
      <c r="C465" s="4" t="str">
        <f>"21005041703"</f>
        <v>21005041703</v>
      </c>
      <c r="D465" s="4"/>
    </row>
    <row r="466" spans="1:4" ht="24" customHeight="1">
      <c r="A466" s="4" t="s">
        <v>517</v>
      </c>
      <c r="B466" s="4" t="s">
        <v>519</v>
      </c>
      <c r="C466" s="4" t="str">
        <f>"21005012526"</f>
        <v>21005012526</v>
      </c>
      <c r="D466" s="4"/>
    </row>
    <row r="467" spans="1:4" ht="24" customHeight="1">
      <c r="A467" s="4" t="s">
        <v>517</v>
      </c>
      <c r="B467" s="4" t="s">
        <v>520</v>
      </c>
      <c r="C467" s="4" t="str">
        <f>"21005051913"</f>
        <v>21005051913</v>
      </c>
      <c r="D467" s="4"/>
    </row>
    <row r="468" spans="1:4" ht="24" customHeight="1">
      <c r="A468" s="4" t="s">
        <v>517</v>
      </c>
      <c r="B468" s="4" t="s">
        <v>521</v>
      </c>
      <c r="C468" s="4" t="str">
        <f>"21005022702"</f>
        <v>21005022702</v>
      </c>
      <c r="D468" s="4"/>
    </row>
    <row r="469" spans="1:4" ht="24" customHeight="1">
      <c r="A469" s="4" t="s">
        <v>517</v>
      </c>
      <c r="B469" s="4" t="s">
        <v>522</v>
      </c>
      <c r="C469" s="4" t="str">
        <f>"21005061112"</f>
        <v>21005061112</v>
      </c>
      <c r="D469" s="4"/>
    </row>
    <row r="470" spans="1:4" ht="24" customHeight="1">
      <c r="A470" s="4" t="s">
        <v>517</v>
      </c>
      <c r="B470" s="4" t="s">
        <v>523</v>
      </c>
      <c r="C470" s="4" t="str">
        <f>"21005030321"</f>
        <v>21005030321</v>
      </c>
      <c r="D470" s="4"/>
    </row>
    <row r="471" spans="1:4" ht="24" customHeight="1">
      <c r="A471" s="4" t="s">
        <v>517</v>
      </c>
      <c r="B471" s="4" t="s">
        <v>524</v>
      </c>
      <c r="C471" s="4" t="str">
        <f>"21005052015"</f>
        <v>21005052015</v>
      </c>
      <c r="D471" s="4"/>
    </row>
    <row r="472" spans="1:4" ht="24" customHeight="1">
      <c r="A472" s="4" t="s">
        <v>525</v>
      </c>
      <c r="B472" s="4" t="s">
        <v>526</v>
      </c>
      <c r="C472" s="4" t="str">
        <f>"21005051312"</f>
        <v>21005051312</v>
      </c>
      <c r="D472" s="4"/>
    </row>
    <row r="473" spans="1:4" ht="24" customHeight="1">
      <c r="A473" s="4" t="s">
        <v>525</v>
      </c>
      <c r="B473" s="4" t="s">
        <v>527</v>
      </c>
      <c r="C473" s="4" t="str">
        <f>"21005020828"</f>
        <v>21005020828</v>
      </c>
      <c r="D473" s="4"/>
    </row>
    <row r="474" spans="1:4" ht="24" customHeight="1">
      <c r="A474" s="4" t="s">
        <v>525</v>
      </c>
      <c r="B474" s="4" t="s">
        <v>528</v>
      </c>
      <c r="C474" s="4" t="str">
        <f>"21005011929"</f>
        <v>21005011929</v>
      </c>
      <c r="D474" s="4"/>
    </row>
    <row r="475" spans="1:4" ht="24" customHeight="1">
      <c r="A475" s="4" t="s">
        <v>525</v>
      </c>
      <c r="B475" s="4" t="s">
        <v>529</v>
      </c>
      <c r="C475" s="4" t="str">
        <f>"21005025309"</f>
        <v>21005025309</v>
      </c>
      <c r="D475" s="4"/>
    </row>
    <row r="476" spans="1:4" ht="24" customHeight="1">
      <c r="A476" s="4" t="s">
        <v>525</v>
      </c>
      <c r="B476" s="4" t="s">
        <v>530</v>
      </c>
      <c r="C476" s="4" t="str">
        <f>"21005012722"</f>
        <v>21005012722</v>
      </c>
      <c r="D476" s="4"/>
    </row>
    <row r="477" spans="1:4" ht="24" customHeight="1">
      <c r="A477" s="4" t="s">
        <v>531</v>
      </c>
      <c r="B477" s="4" t="s">
        <v>532</v>
      </c>
      <c r="C477" s="4" t="str">
        <f>"21005051614"</f>
        <v>21005051614</v>
      </c>
      <c r="D477" s="4"/>
    </row>
    <row r="478" spans="1:4" ht="24" customHeight="1">
      <c r="A478" s="4" t="s">
        <v>531</v>
      </c>
      <c r="B478" s="4" t="s">
        <v>533</v>
      </c>
      <c r="C478" s="4" t="str">
        <f>"21005042921"</f>
        <v>21005042921</v>
      </c>
      <c r="D478" s="4"/>
    </row>
    <row r="479" spans="1:4" ht="24" customHeight="1">
      <c r="A479" s="4" t="s">
        <v>531</v>
      </c>
      <c r="B479" s="4" t="s">
        <v>534</v>
      </c>
      <c r="C479" s="4" t="str">
        <f>"21005060817"</f>
        <v>21005060817</v>
      </c>
      <c r="D479" s="4"/>
    </row>
    <row r="480" spans="1:4" ht="24" customHeight="1">
      <c r="A480" s="4" t="s">
        <v>531</v>
      </c>
      <c r="B480" s="4" t="s">
        <v>535</v>
      </c>
      <c r="C480" s="4" t="str">
        <f>"21005034616"</f>
        <v>21005034616</v>
      </c>
      <c r="D480" s="4"/>
    </row>
    <row r="481" spans="1:4" ht="24" customHeight="1">
      <c r="A481" s="4" t="s">
        <v>531</v>
      </c>
      <c r="B481" s="4" t="s">
        <v>536</v>
      </c>
      <c r="C481" s="4" t="str">
        <f>"21005052903"</f>
        <v>21005052903</v>
      </c>
      <c r="D481" s="4"/>
    </row>
    <row r="482" spans="1:4" ht="24" customHeight="1">
      <c r="A482" s="4" t="s">
        <v>531</v>
      </c>
      <c r="B482" s="4" t="s">
        <v>537</v>
      </c>
      <c r="C482" s="4" t="str">
        <f>"21005021415"</f>
        <v>21005021415</v>
      </c>
      <c r="D482" s="4"/>
    </row>
    <row r="483" spans="1:4" ht="24" customHeight="1">
      <c r="A483" s="4" t="s">
        <v>531</v>
      </c>
      <c r="B483" s="4" t="s">
        <v>538</v>
      </c>
      <c r="C483" s="4" t="str">
        <f>"21005020418"</f>
        <v>21005020418</v>
      </c>
      <c r="D483" s="4"/>
    </row>
    <row r="484" spans="1:4" ht="24" customHeight="1">
      <c r="A484" s="4" t="s">
        <v>531</v>
      </c>
      <c r="B484" s="4" t="s">
        <v>539</v>
      </c>
      <c r="C484" s="4" t="str">
        <f>"21005032912"</f>
        <v>21005032912</v>
      </c>
      <c r="D484" s="4"/>
    </row>
    <row r="485" spans="1:4" ht="24" customHeight="1">
      <c r="A485" s="4" t="s">
        <v>531</v>
      </c>
      <c r="B485" s="4" t="s">
        <v>540</v>
      </c>
      <c r="C485" s="4" t="str">
        <f>"21005023524"</f>
        <v>21005023524</v>
      </c>
      <c r="D485" s="4"/>
    </row>
    <row r="486" spans="1:4" ht="24" customHeight="1">
      <c r="A486" s="4" t="s">
        <v>531</v>
      </c>
      <c r="B486" s="4" t="s">
        <v>541</v>
      </c>
      <c r="C486" s="4" t="str">
        <f>"21005041603"</f>
        <v>21005041603</v>
      </c>
      <c r="D486" s="4"/>
    </row>
    <row r="487" spans="1:4" ht="24" customHeight="1">
      <c r="A487" s="4" t="s">
        <v>531</v>
      </c>
      <c r="B487" s="4" t="s">
        <v>542</v>
      </c>
      <c r="C487" s="4" t="str">
        <f>"21005022920"</f>
        <v>21005022920</v>
      </c>
      <c r="D487" s="4"/>
    </row>
    <row r="488" spans="1:4" ht="24" customHeight="1">
      <c r="A488" s="4" t="s">
        <v>531</v>
      </c>
      <c r="B488" s="4" t="s">
        <v>543</v>
      </c>
      <c r="C488" s="4" t="str">
        <f>"21005051117"</f>
        <v>21005051117</v>
      </c>
      <c r="D488" s="4"/>
    </row>
    <row r="489" spans="1:4" ht="24" customHeight="1">
      <c r="A489" s="4" t="s">
        <v>531</v>
      </c>
      <c r="B489" s="4" t="s">
        <v>544</v>
      </c>
      <c r="C489" s="4" t="str">
        <f>"21005021820"</f>
        <v>21005021820</v>
      </c>
      <c r="D489" s="4"/>
    </row>
    <row r="490" spans="1:4" ht="24" customHeight="1">
      <c r="A490" s="4" t="s">
        <v>531</v>
      </c>
      <c r="B490" s="4" t="s">
        <v>545</v>
      </c>
      <c r="C490" s="4" t="str">
        <f>"21005024428"</f>
        <v>21005024428</v>
      </c>
      <c r="D490" s="4"/>
    </row>
    <row r="491" spans="1:4" ht="24" customHeight="1">
      <c r="A491" s="4" t="s">
        <v>531</v>
      </c>
      <c r="B491" s="4" t="s">
        <v>546</v>
      </c>
      <c r="C491" s="4" t="str">
        <f>"21005061507"</f>
        <v>21005061507</v>
      </c>
      <c r="D491" s="4"/>
    </row>
    <row r="492" spans="1:4" ht="24" customHeight="1">
      <c r="A492" s="4" t="s">
        <v>531</v>
      </c>
      <c r="B492" s="4" t="s">
        <v>547</v>
      </c>
      <c r="C492" s="4" t="str">
        <f>"21005042920"</f>
        <v>21005042920</v>
      </c>
      <c r="D492" s="4"/>
    </row>
    <row r="493" spans="1:4" ht="24" customHeight="1">
      <c r="A493" s="4" t="s">
        <v>531</v>
      </c>
      <c r="B493" s="4" t="s">
        <v>548</v>
      </c>
      <c r="C493" s="4" t="str">
        <f>"21005040824"</f>
        <v>21005040824</v>
      </c>
      <c r="D493" s="4"/>
    </row>
    <row r="494" spans="1:4" ht="24" customHeight="1">
      <c r="A494" s="4" t="s">
        <v>531</v>
      </c>
      <c r="B494" s="4" t="s">
        <v>549</v>
      </c>
      <c r="C494" s="4" t="str">
        <f>"21005032217"</f>
        <v>21005032217</v>
      </c>
      <c r="D494" s="4"/>
    </row>
    <row r="495" spans="1:4" ht="24" customHeight="1">
      <c r="A495" s="4" t="s">
        <v>531</v>
      </c>
      <c r="B495" s="4" t="s">
        <v>550</v>
      </c>
      <c r="C495" s="4" t="str">
        <f>"21005053223"</f>
        <v>21005053223</v>
      </c>
      <c r="D495" s="4"/>
    </row>
    <row r="496" spans="1:4" ht="24" customHeight="1">
      <c r="A496" s="4" t="s">
        <v>531</v>
      </c>
      <c r="B496" s="4" t="s">
        <v>551</v>
      </c>
      <c r="C496" s="4" t="str">
        <f>"21005013903"</f>
        <v>21005013903</v>
      </c>
      <c r="D496" s="4"/>
    </row>
    <row r="497" spans="1:4" ht="24" customHeight="1">
      <c r="A497" s="4" t="s">
        <v>531</v>
      </c>
      <c r="B497" s="4" t="s">
        <v>552</v>
      </c>
      <c r="C497" s="4" t="str">
        <f>"21005043530"</f>
        <v>21005043530</v>
      </c>
      <c r="D497" s="4"/>
    </row>
    <row r="498" spans="1:4" ht="24" customHeight="1">
      <c r="A498" s="4" t="s">
        <v>553</v>
      </c>
      <c r="B498" s="4" t="s">
        <v>554</v>
      </c>
      <c r="C498" s="4" t="str">
        <f>"21005042119"</f>
        <v>21005042119</v>
      </c>
      <c r="D498" s="4"/>
    </row>
    <row r="499" spans="1:4" ht="24" customHeight="1">
      <c r="A499" s="4" t="s">
        <v>553</v>
      </c>
      <c r="B499" s="4" t="s">
        <v>555</v>
      </c>
      <c r="C499" s="4" t="str">
        <f>"21005040118"</f>
        <v>21005040118</v>
      </c>
      <c r="D499" s="4"/>
    </row>
    <row r="500" spans="1:4" ht="24" customHeight="1">
      <c r="A500" s="4" t="s">
        <v>553</v>
      </c>
      <c r="B500" s="4" t="s">
        <v>556</v>
      </c>
      <c r="C500" s="4" t="str">
        <f>"21005041706"</f>
        <v>21005041706</v>
      </c>
      <c r="D500" s="4"/>
    </row>
    <row r="501" spans="1:4" ht="24" customHeight="1">
      <c r="A501" s="4" t="s">
        <v>553</v>
      </c>
      <c r="B501" s="4" t="s">
        <v>557</v>
      </c>
      <c r="C501" s="4" t="str">
        <f>"21005021124"</f>
        <v>21005021124</v>
      </c>
      <c r="D501" s="4"/>
    </row>
    <row r="502" spans="1:4" ht="24" customHeight="1">
      <c r="A502" s="4" t="s">
        <v>553</v>
      </c>
      <c r="B502" s="4" t="s">
        <v>558</v>
      </c>
      <c r="C502" s="4" t="str">
        <f>"21005040728"</f>
        <v>21005040728</v>
      </c>
      <c r="D502" s="4"/>
    </row>
    <row r="503" spans="1:4" ht="24" customHeight="1">
      <c r="A503" s="4" t="s">
        <v>553</v>
      </c>
      <c r="B503" s="4" t="s">
        <v>559</v>
      </c>
      <c r="C503" s="4" t="str">
        <f>"21005051405"</f>
        <v>21005051405</v>
      </c>
      <c r="D503" s="4"/>
    </row>
    <row r="504" spans="1:4" ht="24" customHeight="1">
      <c r="A504" s="4" t="s">
        <v>553</v>
      </c>
      <c r="B504" s="4" t="s">
        <v>560</v>
      </c>
      <c r="C504" s="4" t="str">
        <f>"21005040626"</f>
        <v>21005040626</v>
      </c>
      <c r="D504" s="4"/>
    </row>
    <row r="505" spans="1:4" ht="24" customHeight="1">
      <c r="A505" s="4" t="s">
        <v>553</v>
      </c>
      <c r="B505" s="4" t="s">
        <v>561</v>
      </c>
      <c r="C505" s="4" t="str">
        <f>"21005033404"</f>
        <v>21005033404</v>
      </c>
      <c r="D505" s="4"/>
    </row>
    <row r="506" spans="1:4" ht="24" customHeight="1">
      <c r="A506" s="4" t="s">
        <v>553</v>
      </c>
      <c r="B506" s="4" t="s">
        <v>562</v>
      </c>
      <c r="C506" s="4" t="str">
        <f>"21005035002"</f>
        <v>21005035002</v>
      </c>
      <c r="D506" s="4"/>
    </row>
    <row r="507" spans="1:4" ht="24" customHeight="1">
      <c r="A507" s="4" t="s">
        <v>553</v>
      </c>
      <c r="B507" s="4" t="s">
        <v>563</v>
      </c>
      <c r="C507" s="4" t="str">
        <f>"21005051027"</f>
        <v>21005051027</v>
      </c>
      <c r="D507" s="4"/>
    </row>
    <row r="508" spans="1:4" ht="24" customHeight="1">
      <c r="A508" s="4" t="s">
        <v>553</v>
      </c>
      <c r="B508" s="4" t="s">
        <v>564</v>
      </c>
      <c r="C508" s="4" t="str">
        <f>"21005043306"</f>
        <v>21005043306</v>
      </c>
      <c r="D508" s="4"/>
    </row>
    <row r="509" spans="1:4" ht="24" customHeight="1">
      <c r="A509" s="4" t="s">
        <v>553</v>
      </c>
      <c r="B509" s="4" t="s">
        <v>565</v>
      </c>
      <c r="C509" s="4" t="str">
        <f>"21005015126"</f>
        <v>21005015126</v>
      </c>
      <c r="D509" s="4"/>
    </row>
    <row r="510" spans="1:4" ht="24" customHeight="1">
      <c r="A510" s="4" t="s">
        <v>553</v>
      </c>
      <c r="B510" s="4" t="s">
        <v>566</v>
      </c>
      <c r="C510" s="4" t="str">
        <f>"21005032122"</f>
        <v>21005032122</v>
      </c>
      <c r="D510" s="4"/>
    </row>
    <row r="511" spans="1:4" ht="24" customHeight="1">
      <c r="A511" s="4" t="s">
        <v>553</v>
      </c>
      <c r="B511" s="4" t="s">
        <v>567</v>
      </c>
      <c r="C511" s="4" t="str">
        <f>"21005030913"</f>
        <v>21005030913</v>
      </c>
      <c r="D511" s="4"/>
    </row>
    <row r="512" spans="1:4" ht="24" customHeight="1">
      <c r="A512" s="4" t="s">
        <v>553</v>
      </c>
      <c r="B512" s="4" t="s">
        <v>568</v>
      </c>
      <c r="C512" s="4" t="str">
        <f>"21005024212"</f>
        <v>21005024212</v>
      </c>
      <c r="D512" s="4"/>
    </row>
    <row r="513" spans="1:4" ht="24" customHeight="1">
      <c r="A513" s="4" t="s">
        <v>553</v>
      </c>
      <c r="B513" s="4" t="s">
        <v>569</v>
      </c>
      <c r="C513" s="4" t="str">
        <f>"21005030715"</f>
        <v>21005030715</v>
      </c>
      <c r="D513" s="4"/>
    </row>
    <row r="514" spans="1:4" ht="24" customHeight="1">
      <c r="A514" s="4" t="s">
        <v>553</v>
      </c>
      <c r="B514" s="4" t="s">
        <v>570</v>
      </c>
      <c r="C514" s="4" t="str">
        <f>"21005025307"</f>
        <v>21005025307</v>
      </c>
      <c r="D514" s="4"/>
    </row>
    <row r="515" spans="1:4" ht="24" customHeight="1">
      <c r="A515" s="4" t="s">
        <v>553</v>
      </c>
      <c r="B515" s="4" t="s">
        <v>571</v>
      </c>
      <c r="C515" s="4" t="str">
        <f>"21005052712"</f>
        <v>21005052712</v>
      </c>
      <c r="D515" s="4"/>
    </row>
    <row r="516" spans="1:4" ht="24" customHeight="1">
      <c r="A516" s="4" t="s">
        <v>553</v>
      </c>
      <c r="B516" s="4" t="s">
        <v>572</v>
      </c>
      <c r="C516" s="4" t="str">
        <f>"21005043007"</f>
        <v>21005043007</v>
      </c>
      <c r="D516" s="4"/>
    </row>
    <row r="517" spans="1:4" ht="24" customHeight="1">
      <c r="A517" s="4" t="s">
        <v>553</v>
      </c>
      <c r="B517" s="4" t="s">
        <v>573</v>
      </c>
      <c r="C517" s="4" t="str">
        <f>"21005023323"</f>
        <v>21005023323</v>
      </c>
      <c r="D517" s="4"/>
    </row>
    <row r="518" spans="1:4" ht="24" customHeight="1">
      <c r="A518" s="4" t="s">
        <v>553</v>
      </c>
      <c r="B518" s="4" t="s">
        <v>574</v>
      </c>
      <c r="C518" s="4" t="str">
        <f>"21005025127"</f>
        <v>21005025127</v>
      </c>
      <c r="D518" s="4"/>
    </row>
    <row r="519" spans="1:4" ht="24" customHeight="1">
      <c r="A519" s="4" t="s">
        <v>575</v>
      </c>
      <c r="B519" s="4" t="s">
        <v>576</v>
      </c>
      <c r="C519" s="4" t="str">
        <f>"21005051305"</f>
        <v>21005051305</v>
      </c>
      <c r="D519" s="4"/>
    </row>
    <row r="520" spans="1:4" ht="24" customHeight="1">
      <c r="A520" s="4" t="s">
        <v>575</v>
      </c>
      <c r="B520" s="4" t="s">
        <v>577</v>
      </c>
      <c r="C520" s="4" t="str">
        <f>"21005042426"</f>
        <v>21005042426</v>
      </c>
      <c r="D520" s="4"/>
    </row>
    <row r="521" spans="1:4" ht="24" customHeight="1">
      <c r="A521" s="4" t="s">
        <v>575</v>
      </c>
      <c r="B521" s="4" t="s">
        <v>578</v>
      </c>
      <c r="C521" s="4" t="str">
        <f>"21005052509"</f>
        <v>21005052509</v>
      </c>
      <c r="D521" s="4"/>
    </row>
    <row r="522" spans="1:4" ht="24" customHeight="1">
      <c r="A522" s="4" t="s">
        <v>575</v>
      </c>
      <c r="B522" s="4" t="s">
        <v>579</v>
      </c>
      <c r="C522" s="4" t="str">
        <f>"21005052519"</f>
        <v>21005052519</v>
      </c>
      <c r="D522" s="4"/>
    </row>
    <row r="523" spans="1:4" ht="24" customHeight="1">
      <c r="A523" s="4" t="s">
        <v>575</v>
      </c>
      <c r="B523" s="4" t="s">
        <v>580</v>
      </c>
      <c r="C523" s="4" t="str">
        <f>"21005052619"</f>
        <v>21005052619</v>
      </c>
      <c r="D523" s="4"/>
    </row>
    <row r="524" spans="1:4" ht="24" customHeight="1">
      <c r="A524" s="4" t="s">
        <v>575</v>
      </c>
      <c r="B524" s="4" t="s">
        <v>112</v>
      </c>
      <c r="C524" s="4" t="str">
        <f>"21005033212"</f>
        <v>21005033212</v>
      </c>
      <c r="D524" s="4"/>
    </row>
    <row r="525" spans="1:4" ht="24" customHeight="1">
      <c r="A525" s="4" t="s">
        <v>581</v>
      </c>
      <c r="B525" s="4" t="s">
        <v>582</v>
      </c>
      <c r="C525" s="4" t="str">
        <f>"21005050718"</f>
        <v>21005050718</v>
      </c>
      <c r="D525" s="4"/>
    </row>
    <row r="526" spans="1:4" ht="24" customHeight="1">
      <c r="A526" s="4" t="s">
        <v>581</v>
      </c>
      <c r="B526" s="4" t="s">
        <v>583</v>
      </c>
      <c r="C526" s="4" t="str">
        <f>"21005062227"</f>
        <v>21005062227</v>
      </c>
      <c r="D526" s="4"/>
    </row>
    <row r="527" spans="1:4" ht="24" customHeight="1">
      <c r="A527" s="4" t="s">
        <v>581</v>
      </c>
      <c r="B527" s="4" t="s">
        <v>584</v>
      </c>
      <c r="C527" s="4" t="str">
        <f>"21005041318"</f>
        <v>21005041318</v>
      </c>
      <c r="D527" s="4"/>
    </row>
    <row r="528" spans="1:4" ht="24" customHeight="1">
      <c r="A528" s="4" t="s">
        <v>585</v>
      </c>
      <c r="B528" s="4" t="s">
        <v>586</v>
      </c>
      <c r="C528" s="4" t="str">
        <f>"21005050717"</f>
        <v>21005050717</v>
      </c>
      <c r="D528" s="4"/>
    </row>
    <row r="529" spans="1:4" ht="24" customHeight="1">
      <c r="A529" s="4" t="s">
        <v>585</v>
      </c>
      <c r="B529" s="4" t="s">
        <v>587</v>
      </c>
      <c r="C529" s="4" t="str">
        <f>"21005053606"</f>
        <v>21005053606</v>
      </c>
      <c r="D529" s="4"/>
    </row>
    <row r="530" spans="1:4" ht="24" customHeight="1">
      <c r="A530" s="4" t="s">
        <v>585</v>
      </c>
      <c r="B530" s="4" t="s">
        <v>588</v>
      </c>
      <c r="C530" s="4" t="str">
        <f>"21005012321"</f>
        <v>21005012321</v>
      </c>
      <c r="D530" s="4"/>
    </row>
    <row r="531" spans="1:4" ht="24" customHeight="1">
      <c r="A531" s="4" t="s">
        <v>589</v>
      </c>
      <c r="B531" s="4" t="s">
        <v>590</v>
      </c>
      <c r="C531" s="4" t="str">
        <f>"21005023727"</f>
        <v>21005023727</v>
      </c>
      <c r="D531" s="4"/>
    </row>
    <row r="532" spans="1:4" ht="24" customHeight="1">
      <c r="A532" s="4" t="s">
        <v>589</v>
      </c>
      <c r="B532" s="4" t="s">
        <v>591</v>
      </c>
      <c r="C532" s="4" t="str">
        <f>"21005033722"</f>
        <v>21005033722</v>
      </c>
      <c r="D532" s="4"/>
    </row>
    <row r="533" spans="1:4" ht="24" customHeight="1">
      <c r="A533" s="4" t="s">
        <v>589</v>
      </c>
      <c r="B533" s="4" t="s">
        <v>592</v>
      </c>
      <c r="C533" s="4" t="str">
        <f>"21005030730"</f>
        <v>21005030730</v>
      </c>
      <c r="D533" s="4"/>
    </row>
    <row r="534" spans="1:4" ht="24" customHeight="1">
      <c r="A534" s="4" t="s">
        <v>589</v>
      </c>
      <c r="B534" s="4" t="s">
        <v>593</v>
      </c>
      <c r="C534" s="4" t="str">
        <f>"21005033307"</f>
        <v>21005033307</v>
      </c>
      <c r="D534" s="4"/>
    </row>
    <row r="535" spans="1:4" ht="24" customHeight="1">
      <c r="A535" s="4" t="s">
        <v>589</v>
      </c>
      <c r="B535" s="4" t="s">
        <v>594</v>
      </c>
      <c r="C535" s="4" t="str">
        <f>"21005061802"</f>
        <v>21005061802</v>
      </c>
      <c r="D535" s="4"/>
    </row>
    <row r="536" spans="1:4" ht="24" customHeight="1">
      <c r="A536" s="4" t="s">
        <v>589</v>
      </c>
      <c r="B536" s="4" t="s">
        <v>595</v>
      </c>
      <c r="C536" s="4" t="str">
        <f>"21005033422"</f>
        <v>21005033422</v>
      </c>
      <c r="D536" s="4"/>
    </row>
    <row r="537" spans="1:4" ht="24" customHeight="1">
      <c r="A537" s="4" t="s">
        <v>589</v>
      </c>
      <c r="B537" s="4" t="s">
        <v>596</v>
      </c>
      <c r="C537" s="4" t="str">
        <f>"21005051314"</f>
        <v>21005051314</v>
      </c>
      <c r="D537" s="4"/>
    </row>
    <row r="538" spans="1:4" ht="24" customHeight="1">
      <c r="A538" s="4" t="s">
        <v>589</v>
      </c>
      <c r="B538" s="4" t="s">
        <v>597</v>
      </c>
      <c r="C538" s="4" t="str">
        <f>"21005051503"</f>
        <v>21005051503</v>
      </c>
      <c r="D538" s="4"/>
    </row>
    <row r="539" spans="1:4" ht="24" customHeight="1">
      <c r="A539" s="4" t="s">
        <v>589</v>
      </c>
      <c r="B539" s="4" t="s">
        <v>598</v>
      </c>
      <c r="C539" s="4" t="str">
        <f>"21005061705"</f>
        <v>21005061705</v>
      </c>
      <c r="D539" s="4"/>
    </row>
    <row r="540" spans="1:4" ht="24" customHeight="1">
      <c r="A540" s="4" t="s">
        <v>599</v>
      </c>
      <c r="B540" s="4" t="s">
        <v>600</v>
      </c>
      <c r="C540" s="4" t="str">
        <f>"21005030203"</f>
        <v>21005030203</v>
      </c>
      <c r="D540" s="4"/>
    </row>
    <row r="541" spans="1:4" ht="24" customHeight="1">
      <c r="A541" s="4" t="s">
        <v>599</v>
      </c>
      <c r="B541" s="4" t="s">
        <v>601</v>
      </c>
      <c r="C541" s="4" t="str">
        <f>"21005033923"</f>
        <v>21005033923</v>
      </c>
      <c r="D541" s="4"/>
    </row>
    <row r="542" spans="1:4" ht="24" customHeight="1">
      <c r="A542" s="4" t="s">
        <v>599</v>
      </c>
      <c r="B542" s="4" t="s">
        <v>602</v>
      </c>
      <c r="C542" s="4" t="str">
        <f>"21005014723"</f>
        <v>21005014723</v>
      </c>
      <c r="D542" s="4"/>
    </row>
    <row r="543" spans="1:4" ht="24" customHeight="1">
      <c r="A543" s="4" t="s">
        <v>599</v>
      </c>
      <c r="B543" s="4" t="s">
        <v>603</v>
      </c>
      <c r="C543" s="4" t="str">
        <f>"21005031725"</f>
        <v>21005031725</v>
      </c>
      <c r="D543" s="4"/>
    </row>
    <row r="544" spans="1:4" ht="24" customHeight="1">
      <c r="A544" s="4" t="s">
        <v>599</v>
      </c>
      <c r="B544" s="4" t="s">
        <v>604</v>
      </c>
      <c r="C544" s="4" t="str">
        <f>"21005022714"</f>
        <v>21005022714</v>
      </c>
      <c r="D544" s="4"/>
    </row>
    <row r="545" spans="1:4" ht="24" customHeight="1">
      <c r="A545" s="4" t="s">
        <v>599</v>
      </c>
      <c r="B545" s="4" t="s">
        <v>605</v>
      </c>
      <c r="C545" s="4" t="str">
        <f>"21005033509"</f>
        <v>21005033509</v>
      </c>
      <c r="D545" s="4"/>
    </row>
    <row r="546" spans="1:4" ht="24" customHeight="1">
      <c r="A546" s="4" t="s">
        <v>599</v>
      </c>
      <c r="B546" s="4" t="s">
        <v>606</v>
      </c>
      <c r="C546" s="4" t="str">
        <f>"21005034123"</f>
        <v>21005034123</v>
      </c>
      <c r="D546" s="4"/>
    </row>
    <row r="547" spans="1:4" ht="24" customHeight="1">
      <c r="A547" s="4" t="s">
        <v>599</v>
      </c>
      <c r="B547" s="4" t="s">
        <v>607</v>
      </c>
      <c r="C547" s="4" t="str">
        <f>"21005050902"</f>
        <v>21005050902</v>
      </c>
      <c r="D547" s="4"/>
    </row>
    <row r="548" spans="1:4" ht="24" customHeight="1">
      <c r="A548" s="4" t="s">
        <v>599</v>
      </c>
      <c r="B548" s="4" t="s">
        <v>608</v>
      </c>
      <c r="C548" s="4" t="str">
        <f>"21005014312"</f>
        <v>21005014312</v>
      </c>
      <c r="D548" s="4"/>
    </row>
    <row r="549" spans="1:4" ht="24" customHeight="1">
      <c r="A549" s="4" t="s">
        <v>599</v>
      </c>
      <c r="B549" s="4" t="s">
        <v>609</v>
      </c>
      <c r="C549" s="4" t="str">
        <f>"21005020819"</f>
        <v>21005020819</v>
      </c>
      <c r="D549" s="4"/>
    </row>
    <row r="550" spans="1:4" ht="24" customHeight="1">
      <c r="A550" s="4" t="s">
        <v>599</v>
      </c>
      <c r="B550" s="4" t="s">
        <v>610</v>
      </c>
      <c r="C550" s="4" t="str">
        <f>"21005020813"</f>
        <v>21005020813</v>
      </c>
      <c r="D550" s="4"/>
    </row>
    <row r="551" spans="1:4" ht="24" customHeight="1">
      <c r="A551" s="4" t="s">
        <v>599</v>
      </c>
      <c r="B551" s="4" t="s">
        <v>611</v>
      </c>
      <c r="C551" s="4" t="str">
        <f>"21005050826"</f>
        <v>21005050826</v>
      </c>
      <c r="D551" s="4"/>
    </row>
    <row r="552" spans="1:4" ht="24" customHeight="1">
      <c r="A552" s="4" t="s">
        <v>599</v>
      </c>
      <c r="B552" s="4" t="s">
        <v>612</v>
      </c>
      <c r="C552" s="4" t="str">
        <f>"21005023310"</f>
        <v>21005023310</v>
      </c>
      <c r="D552" s="4"/>
    </row>
    <row r="553" spans="1:4" ht="24" customHeight="1">
      <c r="A553" s="4" t="s">
        <v>599</v>
      </c>
      <c r="B553" s="4" t="s">
        <v>613</v>
      </c>
      <c r="C553" s="4" t="str">
        <f>"21005062129"</f>
        <v>21005062129</v>
      </c>
      <c r="D553" s="4"/>
    </row>
    <row r="554" spans="1:4" ht="24" customHeight="1">
      <c r="A554" s="4" t="s">
        <v>599</v>
      </c>
      <c r="B554" s="4" t="s">
        <v>614</v>
      </c>
      <c r="C554" s="4" t="str">
        <f>"21005053709"</f>
        <v>21005053709</v>
      </c>
      <c r="D554" s="4"/>
    </row>
    <row r="555" spans="1:4" ht="24" customHeight="1">
      <c r="A555" s="4" t="s">
        <v>599</v>
      </c>
      <c r="B555" s="4" t="s">
        <v>615</v>
      </c>
      <c r="C555" s="4" t="str">
        <f>"21005023626"</f>
        <v>21005023626</v>
      </c>
      <c r="D555" s="4"/>
    </row>
    <row r="556" spans="1:4" ht="24" customHeight="1">
      <c r="A556" s="4" t="s">
        <v>599</v>
      </c>
      <c r="B556" s="4" t="s">
        <v>616</v>
      </c>
      <c r="C556" s="4" t="str">
        <f>"21005024629"</f>
        <v>21005024629</v>
      </c>
      <c r="D556" s="4"/>
    </row>
    <row r="557" spans="1:4" ht="24" customHeight="1">
      <c r="A557" s="4" t="s">
        <v>599</v>
      </c>
      <c r="B557" s="4" t="s">
        <v>617</v>
      </c>
      <c r="C557" s="4" t="str">
        <f>"21005052030"</f>
        <v>21005052030</v>
      </c>
      <c r="D557" s="4"/>
    </row>
    <row r="558" spans="1:4" ht="24" customHeight="1">
      <c r="A558" s="4" t="s">
        <v>599</v>
      </c>
      <c r="B558" s="4" t="s">
        <v>618</v>
      </c>
      <c r="C558" s="4" t="str">
        <f>"21005051518"</f>
        <v>21005051518</v>
      </c>
      <c r="D558" s="4"/>
    </row>
    <row r="559" spans="1:4" ht="24" customHeight="1">
      <c r="A559" s="4" t="s">
        <v>599</v>
      </c>
      <c r="B559" s="4" t="s">
        <v>619</v>
      </c>
      <c r="C559" s="4" t="str">
        <f>"21005024701"</f>
        <v>21005024701</v>
      </c>
      <c r="D559" s="4"/>
    </row>
    <row r="560" spans="1:4" ht="24" customHeight="1">
      <c r="A560" s="4" t="s">
        <v>599</v>
      </c>
      <c r="B560" s="4" t="s">
        <v>620</v>
      </c>
      <c r="C560" s="4" t="str">
        <f>"21005023504"</f>
        <v>21005023504</v>
      </c>
      <c r="D560" s="4"/>
    </row>
    <row r="561" spans="1:4" ht="24" customHeight="1">
      <c r="A561" s="4" t="s">
        <v>599</v>
      </c>
      <c r="B561" s="4" t="s">
        <v>621</v>
      </c>
      <c r="C561" s="4" t="str">
        <f>"21005043008"</f>
        <v>21005043008</v>
      </c>
      <c r="D561" s="4"/>
    </row>
    <row r="562" spans="1:4" ht="24" customHeight="1">
      <c r="A562" s="4" t="s">
        <v>599</v>
      </c>
      <c r="B562" s="4" t="s">
        <v>622</v>
      </c>
      <c r="C562" s="4" t="str">
        <f>"21005022207"</f>
        <v>21005022207</v>
      </c>
      <c r="D562" s="4"/>
    </row>
    <row r="563" spans="1:4" ht="24" customHeight="1">
      <c r="A563" s="4" t="s">
        <v>599</v>
      </c>
      <c r="B563" s="4" t="s">
        <v>623</v>
      </c>
      <c r="C563" s="4" t="str">
        <f>"21005023120"</f>
        <v>21005023120</v>
      </c>
      <c r="D563" s="4"/>
    </row>
    <row r="564" spans="1:4" ht="24" customHeight="1">
      <c r="A564" s="4" t="s">
        <v>599</v>
      </c>
      <c r="B564" s="4" t="s">
        <v>624</v>
      </c>
      <c r="C564" s="4" t="str">
        <f>"21005032810"</f>
        <v>21005032810</v>
      </c>
      <c r="D564" s="4"/>
    </row>
    <row r="565" spans="1:4" ht="24" customHeight="1">
      <c r="A565" s="4" t="s">
        <v>599</v>
      </c>
      <c r="B565" s="4" t="s">
        <v>532</v>
      </c>
      <c r="C565" s="4" t="str">
        <f>"21005030526"</f>
        <v>21005030526</v>
      </c>
      <c r="D565" s="4"/>
    </row>
    <row r="566" spans="1:4" ht="24" customHeight="1">
      <c r="A566" s="4" t="s">
        <v>599</v>
      </c>
      <c r="B566" s="4" t="s">
        <v>625</v>
      </c>
      <c r="C566" s="4" t="str">
        <f>"21005014110"</f>
        <v>21005014110</v>
      </c>
      <c r="D566" s="4"/>
    </row>
    <row r="567" spans="1:4" ht="24" customHeight="1">
      <c r="A567" s="4" t="s">
        <v>599</v>
      </c>
      <c r="B567" s="4" t="s">
        <v>626</v>
      </c>
      <c r="C567" s="4" t="str">
        <f>"21005025503"</f>
        <v>21005025503</v>
      </c>
      <c r="D567" s="4"/>
    </row>
    <row r="568" spans="1:4" ht="24" customHeight="1">
      <c r="A568" s="4" t="s">
        <v>599</v>
      </c>
      <c r="B568" s="4" t="s">
        <v>627</v>
      </c>
      <c r="C568" s="4" t="str">
        <f>"21005053305"</f>
        <v>21005053305</v>
      </c>
      <c r="D568" s="4"/>
    </row>
    <row r="569" spans="1:4" ht="24" customHeight="1">
      <c r="A569" s="4" t="s">
        <v>599</v>
      </c>
      <c r="B569" s="4" t="s">
        <v>628</v>
      </c>
      <c r="C569" s="4" t="str">
        <f>"21005032913"</f>
        <v>21005032913</v>
      </c>
      <c r="D569" s="4"/>
    </row>
    <row r="570" spans="1:4" ht="24" customHeight="1">
      <c r="A570" s="4" t="s">
        <v>629</v>
      </c>
      <c r="B570" s="4" t="s">
        <v>630</v>
      </c>
      <c r="C570" s="4" t="str">
        <f>"21005022529"</f>
        <v>21005022529</v>
      </c>
      <c r="D570" s="4"/>
    </row>
    <row r="571" spans="1:4" ht="24" customHeight="1">
      <c r="A571" s="4" t="s">
        <v>629</v>
      </c>
      <c r="B571" s="4" t="s">
        <v>631</v>
      </c>
      <c r="C571" s="4" t="str">
        <f>"21005031223"</f>
        <v>21005031223</v>
      </c>
      <c r="D571" s="4"/>
    </row>
    <row r="572" spans="1:4" ht="24" customHeight="1">
      <c r="A572" s="4" t="s">
        <v>629</v>
      </c>
      <c r="B572" s="4" t="s">
        <v>632</v>
      </c>
      <c r="C572" s="4" t="str">
        <f>"21005015316"</f>
        <v>21005015316</v>
      </c>
      <c r="D572" s="4"/>
    </row>
    <row r="573" spans="1:4" ht="24" customHeight="1">
      <c r="A573" s="4" t="s">
        <v>629</v>
      </c>
      <c r="B573" s="4" t="s">
        <v>633</v>
      </c>
      <c r="C573" s="4" t="str">
        <f>"21005051123"</f>
        <v>21005051123</v>
      </c>
      <c r="D573" s="4"/>
    </row>
    <row r="574" spans="1:4" ht="24" customHeight="1">
      <c r="A574" s="4" t="s">
        <v>629</v>
      </c>
      <c r="B574" s="4" t="s">
        <v>153</v>
      </c>
      <c r="C574" s="4" t="str">
        <f>"21005032806"</f>
        <v>21005032806</v>
      </c>
      <c r="D574" s="4"/>
    </row>
    <row r="575" spans="1:4" ht="24" customHeight="1">
      <c r="A575" s="4" t="s">
        <v>629</v>
      </c>
      <c r="B575" s="4" t="s">
        <v>634</v>
      </c>
      <c r="C575" s="4" t="str">
        <f>"21005041524"</f>
        <v>21005041524</v>
      </c>
      <c r="D575" s="4"/>
    </row>
    <row r="576" spans="1:4" ht="24" customHeight="1">
      <c r="A576" s="4" t="s">
        <v>629</v>
      </c>
      <c r="B576" s="4" t="s">
        <v>635</v>
      </c>
      <c r="C576" s="4" t="str">
        <f>"21005022217"</f>
        <v>21005022217</v>
      </c>
      <c r="D576" s="4"/>
    </row>
    <row r="577" spans="1:4" ht="24" customHeight="1">
      <c r="A577" s="4" t="s">
        <v>629</v>
      </c>
      <c r="B577" s="4" t="s">
        <v>636</v>
      </c>
      <c r="C577" s="4" t="str">
        <f>"21005020411"</f>
        <v>21005020411</v>
      </c>
      <c r="D577" s="4"/>
    </row>
    <row r="578" spans="1:4" ht="24" customHeight="1">
      <c r="A578" s="4" t="s">
        <v>629</v>
      </c>
      <c r="B578" s="4" t="s">
        <v>637</v>
      </c>
      <c r="C578" s="4" t="str">
        <f>"21005050502"</f>
        <v>21005050502</v>
      </c>
      <c r="D578" s="4"/>
    </row>
    <row r="579" spans="1:4" ht="24" customHeight="1">
      <c r="A579" s="4" t="s">
        <v>629</v>
      </c>
      <c r="B579" s="4" t="s">
        <v>638</v>
      </c>
      <c r="C579" s="4" t="str">
        <f>"21005052329"</f>
        <v>21005052329</v>
      </c>
      <c r="D579" s="4"/>
    </row>
    <row r="580" spans="1:4" ht="24" customHeight="1">
      <c r="A580" s="4" t="s">
        <v>629</v>
      </c>
      <c r="B580" s="4" t="s">
        <v>639</v>
      </c>
      <c r="C580" s="4" t="str">
        <f>"21005041214"</f>
        <v>21005041214</v>
      </c>
      <c r="D580" s="4"/>
    </row>
    <row r="581" spans="1:4" ht="24" customHeight="1">
      <c r="A581" s="4" t="s">
        <v>629</v>
      </c>
      <c r="B581" s="4" t="s">
        <v>640</v>
      </c>
      <c r="C581" s="4" t="str">
        <f>"21005040125"</f>
        <v>21005040125</v>
      </c>
      <c r="D581" s="4"/>
    </row>
    <row r="582" spans="1:4" ht="24" customHeight="1">
      <c r="A582" s="4" t="s">
        <v>629</v>
      </c>
      <c r="B582" s="4" t="s">
        <v>641</v>
      </c>
      <c r="C582" s="4" t="str">
        <f>"21005021908"</f>
        <v>21005021908</v>
      </c>
      <c r="D582" s="4"/>
    </row>
    <row r="583" spans="1:4" ht="24" customHeight="1">
      <c r="A583" s="4" t="s">
        <v>629</v>
      </c>
      <c r="B583" s="4" t="s">
        <v>642</v>
      </c>
      <c r="C583" s="4" t="str">
        <f>"21005031326"</f>
        <v>21005031326</v>
      </c>
      <c r="D583" s="4"/>
    </row>
    <row r="584" spans="1:4" ht="24" customHeight="1">
      <c r="A584" s="4" t="s">
        <v>629</v>
      </c>
      <c r="B584" s="4" t="s">
        <v>643</v>
      </c>
      <c r="C584" s="4" t="str">
        <f>"21005020104"</f>
        <v>21005020104</v>
      </c>
      <c r="D584" s="4"/>
    </row>
    <row r="585" spans="1:4" ht="24" customHeight="1">
      <c r="A585" s="4" t="s">
        <v>629</v>
      </c>
      <c r="B585" s="4" t="s">
        <v>644</v>
      </c>
      <c r="C585" s="4" t="str">
        <f>"21005052324"</f>
        <v>21005052324</v>
      </c>
      <c r="D585" s="4"/>
    </row>
    <row r="586" spans="1:4" ht="24" customHeight="1">
      <c r="A586" s="4" t="s">
        <v>629</v>
      </c>
      <c r="B586" s="4" t="s">
        <v>645</v>
      </c>
      <c r="C586" s="4" t="str">
        <f>"21005014012"</f>
        <v>21005014012</v>
      </c>
      <c r="D586" s="4"/>
    </row>
    <row r="587" spans="1:4" ht="24" customHeight="1">
      <c r="A587" s="4" t="s">
        <v>629</v>
      </c>
      <c r="B587" s="4" t="s">
        <v>646</v>
      </c>
      <c r="C587" s="4" t="str">
        <f>"21005052127"</f>
        <v>21005052127</v>
      </c>
      <c r="D587" s="4"/>
    </row>
    <row r="588" spans="1:4" ht="24" customHeight="1">
      <c r="A588" s="4" t="s">
        <v>629</v>
      </c>
      <c r="B588" s="4" t="s">
        <v>647</v>
      </c>
      <c r="C588" s="4" t="str">
        <f>"21005025519"</f>
        <v>21005025519</v>
      </c>
      <c r="D588" s="4"/>
    </row>
    <row r="589" spans="1:4" ht="24" customHeight="1">
      <c r="A589" s="4" t="s">
        <v>629</v>
      </c>
      <c r="B589" s="4" t="s">
        <v>648</v>
      </c>
      <c r="C589" s="4" t="str">
        <f>"21005031417"</f>
        <v>21005031417</v>
      </c>
      <c r="D589" s="4"/>
    </row>
    <row r="590" spans="1:4" ht="24" customHeight="1">
      <c r="A590" s="4" t="s">
        <v>629</v>
      </c>
      <c r="B590" s="4" t="s">
        <v>649</v>
      </c>
      <c r="C590" s="4" t="str">
        <f>"21005032813"</f>
        <v>21005032813</v>
      </c>
      <c r="D590" s="4"/>
    </row>
    <row r="591" spans="1:4" ht="24" customHeight="1">
      <c r="A591" s="4" t="s">
        <v>629</v>
      </c>
      <c r="B591" s="4" t="s">
        <v>650</v>
      </c>
      <c r="C591" s="4" t="str">
        <f>"21005035119"</f>
        <v>21005035119</v>
      </c>
      <c r="D591" s="4"/>
    </row>
    <row r="592" spans="1:4" ht="24" customHeight="1">
      <c r="A592" s="4" t="s">
        <v>629</v>
      </c>
      <c r="B592" s="4" t="s">
        <v>651</v>
      </c>
      <c r="C592" s="4" t="str">
        <f>"21005024809"</f>
        <v>21005024809</v>
      </c>
      <c r="D592" s="4"/>
    </row>
    <row r="593" spans="1:4" ht="24" customHeight="1">
      <c r="A593" s="4" t="s">
        <v>629</v>
      </c>
      <c r="B593" s="4" t="s">
        <v>652</v>
      </c>
      <c r="C593" s="4" t="str">
        <f>"21005040419"</f>
        <v>21005040419</v>
      </c>
      <c r="D593" s="4"/>
    </row>
    <row r="594" spans="1:4" ht="24" customHeight="1">
      <c r="A594" s="4" t="s">
        <v>629</v>
      </c>
      <c r="B594" s="4" t="s">
        <v>653</v>
      </c>
      <c r="C594" s="4" t="str">
        <f>"21005043829"</f>
        <v>21005043829</v>
      </c>
      <c r="D594" s="4"/>
    </row>
    <row r="595" spans="1:4" ht="24" customHeight="1">
      <c r="A595" s="4" t="s">
        <v>629</v>
      </c>
      <c r="B595" s="4" t="s">
        <v>654</v>
      </c>
      <c r="C595" s="4" t="str">
        <f>"21005022922"</f>
        <v>21005022922</v>
      </c>
      <c r="D595" s="4"/>
    </row>
    <row r="596" spans="1:4" ht="24" customHeight="1">
      <c r="A596" s="4" t="s">
        <v>629</v>
      </c>
      <c r="B596" s="4" t="s">
        <v>655</v>
      </c>
      <c r="C596" s="4" t="str">
        <f>"21005034029"</f>
        <v>21005034029</v>
      </c>
      <c r="D596" s="4"/>
    </row>
    <row r="597" spans="1:4" ht="24" customHeight="1">
      <c r="A597" s="4" t="s">
        <v>656</v>
      </c>
      <c r="B597" s="4" t="s">
        <v>657</v>
      </c>
      <c r="C597" s="4" t="str">
        <f>"21005032928"</f>
        <v>21005032928</v>
      </c>
      <c r="D597" s="4"/>
    </row>
    <row r="598" spans="1:4" ht="24" customHeight="1">
      <c r="A598" s="4" t="s">
        <v>656</v>
      </c>
      <c r="B598" s="4" t="s">
        <v>658</v>
      </c>
      <c r="C598" s="4" t="str">
        <f>"21005025527"</f>
        <v>21005025527</v>
      </c>
      <c r="D598" s="4"/>
    </row>
    <row r="599" spans="1:4" ht="24" customHeight="1">
      <c r="A599" s="4" t="s">
        <v>656</v>
      </c>
      <c r="B599" s="4" t="s">
        <v>659</v>
      </c>
      <c r="C599" s="4" t="str">
        <f>"21005021026"</f>
        <v>21005021026</v>
      </c>
      <c r="D599" s="4"/>
    </row>
    <row r="600" spans="1:4" ht="24" customHeight="1">
      <c r="A600" s="4" t="s">
        <v>656</v>
      </c>
      <c r="B600" s="4" t="s">
        <v>660</v>
      </c>
      <c r="C600" s="4" t="str">
        <f>"21005025226"</f>
        <v>21005025226</v>
      </c>
      <c r="D600" s="4"/>
    </row>
    <row r="601" spans="1:4" ht="24" customHeight="1">
      <c r="A601" s="4" t="s">
        <v>656</v>
      </c>
      <c r="B601" s="4" t="s">
        <v>661</v>
      </c>
      <c r="C601" s="4" t="str">
        <f>"21005011917"</f>
        <v>21005011917</v>
      </c>
      <c r="D601" s="4"/>
    </row>
    <row r="602" spans="1:4" ht="24" customHeight="1">
      <c r="A602" s="4" t="s">
        <v>656</v>
      </c>
      <c r="B602" s="4" t="s">
        <v>662</v>
      </c>
      <c r="C602" s="4" t="str">
        <f>"21005021730"</f>
        <v>21005021730</v>
      </c>
      <c r="D602" s="4"/>
    </row>
    <row r="603" spans="1:4" ht="24" customHeight="1">
      <c r="A603" s="4" t="s">
        <v>663</v>
      </c>
      <c r="B603" s="4" t="s">
        <v>664</v>
      </c>
      <c r="C603" s="4" t="str">
        <f>"21005062729"</f>
        <v>21005062729</v>
      </c>
      <c r="D603" s="4"/>
    </row>
    <row r="604" spans="1:4" ht="24" customHeight="1">
      <c r="A604" s="4" t="s">
        <v>663</v>
      </c>
      <c r="B604" s="4" t="s">
        <v>665</v>
      </c>
      <c r="C604" s="4" t="str">
        <f>"21005015014"</f>
        <v>21005015014</v>
      </c>
      <c r="D604" s="4"/>
    </row>
    <row r="605" spans="1:4" ht="24" customHeight="1">
      <c r="A605" s="4" t="s">
        <v>663</v>
      </c>
      <c r="B605" s="4" t="s">
        <v>666</v>
      </c>
      <c r="C605" s="4" t="str">
        <f>"21005051817"</f>
        <v>21005051817</v>
      </c>
      <c r="D605" s="4"/>
    </row>
    <row r="606" spans="1:4" ht="24" customHeight="1">
      <c r="A606" s="4" t="s">
        <v>663</v>
      </c>
      <c r="B606" s="4" t="s">
        <v>667</v>
      </c>
      <c r="C606" s="4" t="str">
        <f>"21005060906"</f>
        <v>21005060906</v>
      </c>
      <c r="D606" s="4"/>
    </row>
    <row r="607" spans="1:4" ht="24" customHeight="1">
      <c r="A607" s="4" t="s">
        <v>663</v>
      </c>
      <c r="B607" s="4" t="s">
        <v>668</v>
      </c>
      <c r="C607" s="4" t="str">
        <f>"21005062101"</f>
        <v>21005062101</v>
      </c>
      <c r="D607" s="4"/>
    </row>
    <row r="608" spans="1:4" ht="24" customHeight="1">
      <c r="A608" s="4" t="s">
        <v>663</v>
      </c>
      <c r="B608" s="4" t="s">
        <v>669</v>
      </c>
      <c r="C608" s="4" t="str">
        <f>"21005025616"</f>
        <v>21005025616</v>
      </c>
      <c r="D608" s="4"/>
    </row>
    <row r="609" spans="1:4" ht="24" customHeight="1">
      <c r="A609" s="4" t="s">
        <v>670</v>
      </c>
      <c r="B609" s="4" t="s">
        <v>671</v>
      </c>
      <c r="C609" s="4" t="str">
        <f>"21005061008"</f>
        <v>21005061008</v>
      </c>
      <c r="D609" s="4"/>
    </row>
    <row r="610" spans="1:4" ht="24" customHeight="1">
      <c r="A610" s="4" t="s">
        <v>670</v>
      </c>
      <c r="B610" s="4" t="s">
        <v>672</v>
      </c>
      <c r="C610" s="4" t="str">
        <f>"21005012110"</f>
        <v>21005012110</v>
      </c>
      <c r="D610" s="4"/>
    </row>
    <row r="611" spans="1:4" ht="24" customHeight="1">
      <c r="A611" s="4" t="s">
        <v>670</v>
      </c>
      <c r="B611" s="4" t="s">
        <v>673</v>
      </c>
      <c r="C611" s="4" t="str">
        <f>"21005034410"</f>
        <v>21005034410</v>
      </c>
      <c r="D611" s="4"/>
    </row>
    <row r="612" spans="1:4" ht="24" customHeight="1">
      <c r="A612" s="4" t="s">
        <v>670</v>
      </c>
      <c r="B612" s="4" t="s">
        <v>674</v>
      </c>
      <c r="C612" s="4" t="str">
        <f>"21005030509"</f>
        <v>21005030509</v>
      </c>
      <c r="D612" s="4"/>
    </row>
    <row r="613" spans="1:4" ht="24" customHeight="1">
      <c r="A613" s="4" t="s">
        <v>670</v>
      </c>
      <c r="B613" s="4" t="s">
        <v>675</v>
      </c>
      <c r="C613" s="4" t="str">
        <f>"21005042014"</f>
        <v>21005042014</v>
      </c>
      <c r="D613" s="4"/>
    </row>
    <row r="614" spans="1:4" ht="24" customHeight="1">
      <c r="A614" s="4" t="s">
        <v>670</v>
      </c>
      <c r="B614" s="4" t="s">
        <v>676</v>
      </c>
      <c r="C614" s="4" t="str">
        <f>"21005021709"</f>
        <v>21005021709</v>
      </c>
      <c r="D614" s="4"/>
    </row>
    <row r="615" spans="1:4" ht="24" customHeight="1">
      <c r="A615" s="4" t="s">
        <v>677</v>
      </c>
      <c r="B615" s="4" t="s">
        <v>678</v>
      </c>
      <c r="C615" s="4" t="str">
        <f>"21005042508"</f>
        <v>21005042508</v>
      </c>
      <c r="D615" s="4"/>
    </row>
    <row r="616" spans="1:4" ht="24" customHeight="1">
      <c r="A616" s="4" t="s">
        <v>677</v>
      </c>
      <c r="B616" s="4" t="s">
        <v>679</v>
      </c>
      <c r="C616" s="4" t="str">
        <f>"21005053512"</f>
        <v>21005053512</v>
      </c>
      <c r="D616" s="4"/>
    </row>
    <row r="617" spans="1:4" ht="24" customHeight="1">
      <c r="A617" s="4" t="s">
        <v>677</v>
      </c>
      <c r="B617" s="4" t="s">
        <v>680</v>
      </c>
      <c r="C617" s="4" t="str">
        <f>"21005061223"</f>
        <v>21005061223</v>
      </c>
      <c r="D617" s="4"/>
    </row>
    <row r="618" spans="1:4" ht="24" customHeight="1">
      <c r="A618" s="4" t="s">
        <v>677</v>
      </c>
      <c r="B618" s="4" t="s">
        <v>681</v>
      </c>
      <c r="C618" s="4" t="str">
        <f>"21005032609"</f>
        <v>21005032609</v>
      </c>
      <c r="D618" s="4"/>
    </row>
    <row r="619" spans="1:4" ht="24" customHeight="1">
      <c r="A619" s="4" t="s">
        <v>677</v>
      </c>
      <c r="B619" s="4" t="s">
        <v>682</v>
      </c>
      <c r="C619" s="4" t="str">
        <f>"21005043526"</f>
        <v>21005043526</v>
      </c>
      <c r="D619" s="4"/>
    </row>
    <row r="620" spans="1:4" ht="24" customHeight="1">
      <c r="A620" s="4" t="s">
        <v>677</v>
      </c>
      <c r="B620" s="4" t="s">
        <v>683</v>
      </c>
      <c r="C620" s="4" t="str">
        <f>"21005053114"</f>
        <v>21005053114</v>
      </c>
      <c r="D620" s="4"/>
    </row>
    <row r="621" spans="1:4" ht="24" customHeight="1">
      <c r="A621" s="4" t="s">
        <v>684</v>
      </c>
      <c r="B621" s="4" t="s">
        <v>685</v>
      </c>
      <c r="C621" s="4" t="str">
        <f>"21005033803"</f>
        <v>21005033803</v>
      </c>
      <c r="D621" s="4"/>
    </row>
    <row r="622" spans="1:4" ht="24" customHeight="1">
      <c r="A622" s="4" t="s">
        <v>684</v>
      </c>
      <c r="B622" s="4" t="s">
        <v>686</v>
      </c>
      <c r="C622" s="4" t="str">
        <f>"21005032309"</f>
        <v>21005032309</v>
      </c>
      <c r="D622" s="4"/>
    </row>
    <row r="623" spans="1:4" ht="24" customHeight="1">
      <c r="A623" s="4" t="s">
        <v>684</v>
      </c>
      <c r="B623" s="4" t="s">
        <v>687</v>
      </c>
      <c r="C623" s="4" t="str">
        <f>"21005011320"</f>
        <v>21005011320</v>
      </c>
      <c r="D623" s="4"/>
    </row>
    <row r="624" spans="1:4" ht="24" customHeight="1">
      <c r="A624" s="4" t="s">
        <v>684</v>
      </c>
      <c r="B624" s="4" t="s">
        <v>688</v>
      </c>
      <c r="C624" s="4" t="str">
        <f>"21005031830"</f>
        <v>21005031830</v>
      </c>
      <c r="D624" s="4"/>
    </row>
    <row r="625" spans="1:4" ht="24" customHeight="1">
      <c r="A625" s="4" t="s">
        <v>684</v>
      </c>
      <c r="B625" s="4" t="s">
        <v>689</v>
      </c>
      <c r="C625" s="4" t="str">
        <f>"21005014301"</f>
        <v>21005014301</v>
      </c>
      <c r="D625" s="4"/>
    </row>
    <row r="626" spans="1:4" ht="24" customHeight="1">
      <c r="A626" s="4" t="s">
        <v>684</v>
      </c>
      <c r="B626" s="4" t="s">
        <v>690</v>
      </c>
      <c r="C626" s="4" t="str">
        <f>"21005024717"</f>
        <v>21005024717</v>
      </c>
      <c r="D626" s="4"/>
    </row>
    <row r="627" spans="1:4" ht="24" customHeight="1">
      <c r="A627" s="4" t="s">
        <v>691</v>
      </c>
      <c r="B627" s="4" t="s">
        <v>692</v>
      </c>
      <c r="C627" s="4" t="str">
        <f>"21005052013"</f>
        <v>21005052013</v>
      </c>
      <c r="D627" s="4"/>
    </row>
    <row r="628" spans="1:4" ht="24" customHeight="1">
      <c r="A628" s="4" t="s">
        <v>691</v>
      </c>
      <c r="B628" s="4" t="s">
        <v>693</v>
      </c>
      <c r="C628" s="4" t="str">
        <f>"21005033530"</f>
        <v>21005033530</v>
      </c>
      <c r="D628" s="4"/>
    </row>
    <row r="629" spans="1:4" ht="24" customHeight="1">
      <c r="A629" s="4" t="s">
        <v>691</v>
      </c>
      <c r="B629" s="4" t="s">
        <v>694</v>
      </c>
      <c r="C629" s="4" t="str">
        <f>"21005021210"</f>
        <v>21005021210</v>
      </c>
      <c r="D629" s="4"/>
    </row>
    <row r="630" spans="1:4" ht="24" customHeight="1">
      <c r="A630" s="4" t="s">
        <v>691</v>
      </c>
      <c r="B630" s="4" t="s">
        <v>695</v>
      </c>
      <c r="C630" s="4" t="str">
        <f>"21005023707"</f>
        <v>21005023707</v>
      </c>
      <c r="D630" s="4"/>
    </row>
    <row r="631" spans="1:4" ht="24" customHeight="1">
      <c r="A631" s="4" t="s">
        <v>691</v>
      </c>
      <c r="B631" s="4" t="s">
        <v>696</v>
      </c>
      <c r="C631" s="4" t="str">
        <f>"21005024613"</f>
        <v>21005024613</v>
      </c>
      <c r="D631" s="4"/>
    </row>
    <row r="632" spans="1:4" ht="24" customHeight="1">
      <c r="A632" s="4" t="s">
        <v>691</v>
      </c>
      <c r="B632" s="4" t="s">
        <v>697</v>
      </c>
      <c r="C632" s="4" t="str">
        <f>"21005015226"</f>
        <v>21005015226</v>
      </c>
      <c r="D632" s="4"/>
    </row>
    <row r="633" spans="1:4" ht="24" customHeight="1">
      <c r="A633" s="4" t="s">
        <v>691</v>
      </c>
      <c r="B633" s="4" t="s">
        <v>698</v>
      </c>
      <c r="C633" s="4" t="str">
        <f>"21005061214"</f>
        <v>21005061214</v>
      </c>
      <c r="D633" s="4"/>
    </row>
    <row r="634" spans="1:4" ht="24" customHeight="1">
      <c r="A634" s="4" t="s">
        <v>691</v>
      </c>
      <c r="B634" s="4" t="s">
        <v>699</v>
      </c>
      <c r="C634" s="4" t="str">
        <f>"21005013828"</f>
        <v>21005013828</v>
      </c>
      <c r="D634" s="4"/>
    </row>
    <row r="635" spans="1:4" ht="24" customHeight="1">
      <c r="A635" s="4" t="s">
        <v>691</v>
      </c>
      <c r="B635" s="4" t="s">
        <v>700</v>
      </c>
      <c r="C635" s="4" t="str">
        <f>"21005053617"</f>
        <v>21005053617</v>
      </c>
      <c r="D635" s="4"/>
    </row>
    <row r="636" spans="1:4" ht="24" customHeight="1">
      <c r="A636" s="4" t="s">
        <v>701</v>
      </c>
      <c r="B636" s="4" t="s">
        <v>702</v>
      </c>
      <c r="C636" s="4" t="str">
        <f>"21005042407"</f>
        <v>21005042407</v>
      </c>
      <c r="D636" s="4"/>
    </row>
    <row r="637" spans="1:4" ht="24" customHeight="1">
      <c r="A637" s="4" t="s">
        <v>701</v>
      </c>
      <c r="B637" s="4" t="s">
        <v>703</v>
      </c>
      <c r="C637" s="4" t="str">
        <f>"21005040816"</f>
        <v>21005040816</v>
      </c>
      <c r="D637" s="4"/>
    </row>
    <row r="638" spans="1:4" ht="24" customHeight="1">
      <c r="A638" s="4" t="s">
        <v>701</v>
      </c>
      <c r="B638" s="4" t="s">
        <v>704</v>
      </c>
      <c r="C638" s="4" t="str">
        <f>"21005023728"</f>
        <v>21005023728</v>
      </c>
      <c r="D638" s="4"/>
    </row>
    <row r="639" spans="1:4" ht="24" customHeight="1">
      <c r="A639" s="4" t="s">
        <v>701</v>
      </c>
      <c r="B639" s="4" t="s">
        <v>705</v>
      </c>
      <c r="C639" s="4" t="str">
        <f>"21005042006"</f>
        <v>21005042006</v>
      </c>
      <c r="D639" s="4"/>
    </row>
    <row r="640" spans="1:4" ht="24" customHeight="1">
      <c r="A640" s="4" t="s">
        <v>701</v>
      </c>
      <c r="B640" s="4" t="s">
        <v>706</v>
      </c>
      <c r="C640" s="4" t="str">
        <f>"21005041709"</f>
        <v>21005041709</v>
      </c>
      <c r="D640" s="4"/>
    </row>
    <row r="641" spans="1:4" ht="24" customHeight="1">
      <c r="A641" s="4" t="s">
        <v>701</v>
      </c>
      <c r="B641" s="4" t="s">
        <v>707</v>
      </c>
      <c r="C641" s="4" t="str">
        <f>"21005020723"</f>
        <v>21005020723</v>
      </c>
      <c r="D641" s="4"/>
    </row>
    <row r="642" spans="1:4" ht="24" customHeight="1">
      <c r="A642" s="4" t="s">
        <v>701</v>
      </c>
      <c r="B642" s="4" t="s">
        <v>708</v>
      </c>
      <c r="C642" s="4" t="str">
        <f>"21005030208"</f>
        <v>21005030208</v>
      </c>
      <c r="D642" s="4"/>
    </row>
    <row r="643" spans="1:4" ht="24" customHeight="1">
      <c r="A643" s="4" t="s">
        <v>701</v>
      </c>
      <c r="B643" s="4" t="s">
        <v>709</v>
      </c>
      <c r="C643" s="4" t="str">
        <f>"21005043528"</f>
        <v>21005043528</v>
      </c>
      <c r="D643" s="4"/>
    </row>
    <row r="644" spans="1:4" ht="24" customHeight="1">
      <c r="A644" s="4" t="s">
        <v>701</v>
      </c>
      <c r="B644" s="4" t="s">
        <v>710</v>
      </c>
      <c r="C644" s="4" t="str">
        <f>"21005053815"</f>
        <v>21005053815</v>
      </c>
      <c r="D644" s="4"/>
    </row>
    <row r="645" spans="1:4" ht="24" customHeight="1">
      <c r="A645" s="4" t="s">
        <v>711</v>
      </c>
      <c r="B645" s="4" t="s">
        <v>712</v>
      </c>
      <c r="C645" s="4" t="str">
        <f>"21005024829"</f>
        <v>21005024829</v>
      </c>
      <c r="D645" s="4"/>
    </row>
    <row r="646" spans="1:4" ht="24" customHeight="1">
      <c r="A646" s="4" t="s">
        <v>711</v>
      </c>
      <c r="B646" s="4" t="s">
        <v>713</v>
      </c>
      <c r="C646" s="4" t="str">
        <f>"21005043503"</f>
        <v>21005043503</v>
      </c>
      <c r="D646" s="4"/>
    </row>
    <row r="647" spans="1:4" ht="24" customHeight="1">
      <c r="A647" s="4" t="s">
        <v>711</v>
      </c>
      <c r="B647" s="4" t="s">
        <v>714</v>
      </c>
      <c r="C647" s="4" t="str">
        <f>"21005052617"</f>
        <v>21005052617</v>
      </c>
      <c r="D647" s="4"/>
    </row>
    <row r="648" spans="1:4" ht="24" customHeight="1">
      <c r="A648" s="4" t="s">
        <v>711</v>
      </c>
      <c r="B648" s="4" t="s">
        <v>715</v>
      </c>
      <c r="C648" s="4" t="str">
        <f>"21005053306"</f>
        <v>21005053306</v>
      </c>
      <c r="D648" s="4"/>
    </row>
    <row r="649" spans="1:4" ht="24" customHeight="1">
      <c r="A649" s="4" t="s">
        <v>711</v>
      </c>
      <c r="B649" s="4" t="s">
        <v>716</v>
      </c>
      <c r="C649" s="4" t="str">
        <f>"21005062623"</f>
        <v>21005062623</v>
      </c>
      <c r="D649" s="4"/>
    </row>
    <row r="650" spans="1:4" ht="24" customHeight="1">
      <c r="A650" s="4" t="s">
        <v>711</v>
      </c>
      <c r="B650" s="4" t="s">
        <v>717</v>
      </c>
      <c r="C650" s="4" t="str">
        <f>"21005051705"</f>
        <v>21005051705</v>
      </c>
      <c r="D650" s="4"/>
    </row>
    <row r="651" spans="1:4" ht="24" customHeight="1">
      <c r="A651" s="4" t="s">
        <v>718</v>
      </c>
      <c r="B651" s="4" t="s">
        <v>719</v>
      </c>
      <c r="C651" s="4" t="str">
        <f>"21005043429"</f>
        <v>21005043429</v>
      </c>
      <c r="D651" s="4"/>
    </row>
    <row r="652" spans="1:4" ht="24" customHeight="1">
      <c r="A652" s="4" t="s">
        <v>718</v>
      </c>
      <c r="B652" s="4" t="s">
        <v>720</v>
      </c>
      <c r="C652" s="4" t="str">
        <f>"21005062608"</f>
        <v>21005062608</v>
      </c>
      <c r="D652" s="4"/>
    </row>
    <row r="653" spans="1:4" ht="24" customHeight="1">
      <c r="A653" s="4" t="s">
        <v>721</v>
      </c>
      <c r="B653" s="4" t="s">
        <v>722</v>
      </c>
      <c r="C653" s="4" t="str">
        <f>"21005060724"</f>
        <v>21005060724</v>
      </c>
      <c r="D653" s="4"/>
    </row>
    <row r="654" spans="1:4" ht="24" customHeight="1">
      <c r="A654" s="4" t="s">
        <v>721</v>
      </c>
      <c r="B654" s="4" t="s">
        <v>723</v>
      </c>
      <c r="C654" s="4" t="str">
        <f>"21005051225"</f>
        <v>21005051225</v>
      </c>
      <c r="D654" s="4"/>
    </row>
    <row r="655" spans="1:4" ht="24" customHeight="1">
      <c r="A655" s="4" t="s">
        <v>721</v>
      </c>
      <c r="B655" s="4" t="s">
        <v>724</v>
      </c>
      <c r="C655" s="4" t="str">
        <f>"21005021126"</f>
        <v>21005021126</v>
      </c>
      <c r="D655" s="4"/>
    </row>
    <row r="656" spans="1:4" ht="24" customHeight="1">
      <c r="A656" s="4" t="s">
        <v>721</v>
      </c>
      <c r="B656" s="4" t="s">
        <v>725</v>
      </c>
      <c r="C656" s="4" t="str">
        <f>"21005033411"</f>
        <v>21005033411</v>
      </c>
      <c r="D656" s="4"/>
    </row>
    <row r="657" spans="1:4" ht="24" customHeight="1">
      <c r="A657" s="4" t="s">
        <v>721</v>
      </c>
      <c r="B657" s="4" t="s">
        <v>726</v>
      </c>
      <c r="C657" s="4" t="str">
        <f>"21005021223"</f>
        <v>21005021223</v>
      </c>
      <c r="D657" s="4"/>
    </row>
    <row r="658" spans="1:4" ht="24" customHeight="1">
      <c r="A658" s="4" t="s">
        <v>721</v>
      </c>
      <c r="B658" s="4" t="s">
        <v>727</v>
      </c>
      <c r="C658" s="4" t="str">
        <f>"21005043223"</f>
        <v>21005043223</v>
      </c>
      <c r="D658" s="4"/>
    </row>
    <row r="659" spans="1:4" ht="24" customHeight="1">
      <c r="A659" s="4" t="s">
        <v>728</v>
      </c>
      <c r="B659" s="4" t="s">
        <v>729</v>
      </c>
      <c r="C659" s="4" t="str">
        <f>"21005013211"</f>
        <v>21005013211</v>
      </c>
      <c r="D659" s="4"/>
    </row>
    <row r="660" spans="1:4" ht="24" customHeight="1">
      <c r="A660" s="4" t="s">
        <v>730</v>
      </c>
      <c r="B660" s="4" t="s">
        <v>731</v>
      </c>
      <c r="C660" s="4" t="str">
        <f>"21005041017"</f>
        <v>21005041017</v>
      </c>
      <c r="D660" s="4"/>
    </row>
    <row r="661" spans="1:4" ht="24" customHeight="1">
      <c r="A661" s="4" t="s">
        <v>730</v>
      </c>
      <c r="B661" s="4" t="s">
        <v>732</v>
      </c>
      <c r="C661" s="4" t="str">
        <f>"21005014308"</f>
        <v>21005014308</v>
      </c>
      <c r="D661" s="4"/>
    </row>
    <row r="662" spans="1:4" ht="24" customHeight="1">
      <c r="A662" s="4" t="s">
        <v>733</v>
      </c>
      <c r="B662" s="4" t="s">
        <v>734</v>
      </c>
      <c r="C662" s="4" t="str">
        <f>"21005010103"</f>
        <v>21005010103</v>
      </c>
      <c r="D662" s="4"/>
    </row>
    <row r="663" spans="1:4" ht="24" customHeight="1">
      <c r="A663" s="4" t="s">
        <v>733</v>
      </c>
      <c r="B663" s="4" t="s">
        <v>735</v>
      </c>
      <c r="C663" s="4" t="str">
        <f>"21005040724"</f>
        <v>21005040724</v>
      </c>
      <c r="D663" s="4"/>
    </row>
    <row r="664" spans="1:4" ht="24" customHeight="1">
      <c r="A664" s="4" t="s">
        <v>733</v>
      </c>
      <c r="B664" s="4" t="s">
        <v>736</v>
      </c>
      <c r="C664" s="4" t="str">
        <f>"21005012919"</f>
        <v>21005012919</v>
      </c>
      <c r="D664" s="4"/>
    </row>
    <row r="665" spans="1:4" ht="24" customHeight="1">
      <c r="A665" s="4" t="s">
        <v>733</v>
      </c>
      <c r="B665" s="4" t="s">
        <v>737</v>
      </c>
      <c r="C665" s="4" t="str">
        <f>"21005012129"</f>
        <v>21005012129</v>
      </c>
      <c r="D665" s="4"/>
    </row>
    <row r="666" spans="1:4" ht="24" customHeight="1">
      <c r="A666" s="4" t="s">
        <v>733</v>
      </c>
      <c r="B666" s="4" t="s">
        <v>738</v>
      </c>
      <c r="C666" s="4" t="str">
        <f>"21005023429"</f>
        <v>21005023429</v>
      </c>
      <c r="D666" s="4"/>
    </row>
    <row r="667" spans="1:4" ht="24" customHeight="1">
      <c r="A667" s="4" t="s">
        <v>733</v>
      </c>
      <c r="B667" s="4" t="s">
        <v>739</v>
      </c>
      <c r="C667" s="4" t="str">
        <f>"21005052228"</f>
        <v>21005052228</v>
      </c>
      <c r="D667" s="4"/>
    </row>
    <row r="668" spans="1:4" ht="24" customHeight="1">
      <c r="A668" s="4" t="s">
        <v>733</v>
      </c>
      <c r="B668" s="4" t="s">
        <v>738</v>
      </c>
      <c r="C668" s="4" t="str">
        <f>"21005053301"</f>
        <v>21005053301</v>
      </c>
      <c r="D668" s="4"/>
    </row>
    <row r="669" spans="1:4" ht="24" customHeight="1">
      <c r="A669" s="4" t="s">
        <v>733</v>
      </c>
      <c r="B669" s="4" t="s">
        <v>740</v>
      </c>
      <c r="C669" s="4" t="str">
        <f>"21005031308"</f>
        <v>21005031308</v>
      </c>
      <c r="D669" s="4"/>
    </row>
    <row r="670" spans="1:4" ht="24" customHeight="1">
      <c r="A670" s="4" t="s">
        <v>741</v>
      </c>
      <c r="B670" s="4" t="s">
        <v>742</v>
      </c>
      <c r="C670" s="4" t="str">
        <f>"21005040120"</f>
        <v>21005040120</v>
      </c>
      <c r="D670" s="4"/>
    </row>
    <row r="671" spans="1:4" ht="24" customHeight="1">
      <c r="A671" s="4" t="s">
        <v>741</v>
      </c>
      <c r="B671" s="4" t="s">
        <v>743</v>
      </c>
      <c r="C671" s="4" t="str">
        <f>"21005033221"</f>
        <v>21005033221</v>
      </c>
      <c r="D671" s="4"/>
    </row>
    <row r="672" spans="1:4" ht="24" customHeight="1">
      <c r="A672" s="4" t="s">
        <v>741</v>
      </c>
      <c r="B672" s="4" t="s">
        <v>744</v>
      </c>
      <c r="C672" s="4" t="str">
        <f>"21005043417"</f>
        <v>21005043417</v>
      </c>
      <c r="D672" s="4"/>
    </row>
    <row r="673" spans="1:4" ht="24" customHeight="1">
      <c r="A673" s="4" t="s">
        <v>741</v>
      </c>
      <c r="B673" s="4" t="s">
        <v>745</v>
      </c>
      <c r="C673" s="4" t="str">
        <f>"21005022011"</f>
        <v>21005022011</v>
      </c>
      <c r="D673" s="4"/>
    </row>
    <row r="674" spans="1:4" ht="24" customHeight="1">
      <c r="A674" s="4" t="s">
        <v>741</v>
      </c>
      <c r="B674" s="4" t="s">
        <v>746</v>
      </c>
      <c r="C674" s="4" t="str">
        <f>"21005040228"</f>
        <v>21005040228</v>
      </c>
      <c r="D674" s="4"/>
    </row>
    <row r="675" spans="1:4" ht="24" customHeight="1">
      <c r="A675" s="4" t="s">
        <v>741</v>
      </c>
      <c r="B675" s="4" t="s">
        <v>747</v>
      </c>
      <c r="C675" s="4" t="str">
        <f>"21005042005"</f>
        <v>21005042005</v>
      </c>
      <c r="D675" s="4"/>
    </row>
    <row r="676" spans="1:4" ht="24" customHeight="1">
      <c r="A676" s="4" t="s">
        <v>748</v>
      </c>
      <c r="B676" s="4" t="s">
        <v>749</v>
      </c>
      <c r="C676" s="4" t="str">
        <f>"21005024326"</f>
        <v>21005024326</v>
      </c>
      <c r="D676" s="4"/>
    </row>
    <row r="677" spans="1:4" ht="24" customHeight="1">
      <c r="A677" s="4" t="s">
        <v>748</v>
      </c>
      <c r="B677" s="4" t="s">
        <v>750</v>
      </c>
      <c r="C677" s="4" t="str">
        <f>"21005031711"</f>
        <v>21005031711</v>
      </c>
      <c r="D677" s="4"/>
    </row>
    <row r="678" spans="1:4" ht="24" customHeight="1">
      <c r="A678" s="4" t="s">
        <v>748</v>
      </c>
      <c r="B678" s="4" t="s">
        <v>751</v>
      </c>
      <c r="C678" s="4" t="str">
        <f>"21005023719"</f>
        <v>21005023719</v>
      </c>
      <c r="D678" s="4"/>
    </row>
    <row r="679" spans="1:4" ht="24" customHeight="1">
      <c r="A679" s="4" t="s">
        <v>752</v>
      </c>
      <c r="B679" s="4" t="s">
        <v>753</v>
      </c>
      <c r="C679" s="4" t="str">
        <f>"21005025002"</f>
        <v>21005025002</v>
      </c>
      <c r="D679" s="4"/>
    </row>
    <row r="680" spans="1:4" ht="24" customHeight="1">
      <c r="A680" s="4" t="s">
        <v>754</v>
      </c>
      <c r="B680" s="4" t="s">
        <v>755</v>
      </c>
      <c r="C680" s="4" t="str">
        <f>"21005022406"</f>
        <v>21005022406</v>
      </c>
      <c r="D680" s="4"/>
    </row>
    <row r="681" spans="1:4" ht="24" customHeight="1">
      <c r="A681" s="4" t="s">
        <v>754</v>
      </c>
      <c r="B681" s="4" t="s">
        <v>756</v>
      </c>
      <c r="C681" s="4" t="str">
        <f>"21005053423"</f>
        <v>21005053423</v>
      </c>
      <c r="D681" s="4"/>
    </row>
    <row r="682" spans="1:4" ht="24" customHeight="1">
      <c r="A682" s="4" t="s">
        <v>754</v>
      </c>
      <c r="B682" s="4" t="s">
        <v>757</v>
      </c>
      <c r="C682" s="4" t="str">
        <f>"21005050813"</f>
        <v>21005050813</v>
      </c>
      <c r="D682" s="4"/>
    </row>
    <row r="683" spans="1:4" ht="24" customHeight="1">
      <c r="A683" s="4" t="s">
        <v>758</v>
      </c>
      <c r="B683" s="4" t="s">
        <v>759</v>
      </c>
      <c r="C683" s="4" t="str">
        <f>"21005041702"</f>
        <v>21005041702</v>
      </c>
      <c r="D683" s="4"/>
    </row>
    <row r="684" spans="1:4" ht="24" customHeight="1">
      <c r="A684" s="4" t="s">
        <v>758</v>
      </c>
      <c r="B684" s="4" t="s">
        <v>760</v>
      </c>
      <c r="C684" s="4" t="str">
        <f>"21005043121"</f>
        <v>21005043121</v>
      </c>
      <c r="D684" s="4"/>
    </row>
    <row r="685" spans="1:4" ht="24" customHeight="1">
      <c r="A685" s="4" t="s">
        <v>758</v>
      </c>
      <c r="B685" s="4" t="s">
        <v>761</v>
      </c>
      <c r="C685" s="4" t="str">
        <f>"21005020228"</f>
        <v>21005020228</v>
      </c>
      <c r="D685" s="4"/>
    </row>
    <row r="686" spans="1:4" ht="24" customHeight="1">
      <c r="A686" s="4" t="s">
        <v>762</v>
      </c>
      <c r="B686" s="4" t="s">
        <v>763</v>
      </c>
      <c r="C686" s="4" t="str">
        <f>"21005042816"</f>
        <v>21005042816</v>
      </c>
      <c r="D686" s="4"/>
    </row>
    <row r="687" spans="1:4" ht="24" customHeight="1">
      <c r="A687" s="4" t="s">
        <v>762</v>
      </c>
      <c r="B687" s="4" t="s">
        <v>764</v>
      </c>
      <c r="C687" s="4" t="str">
        <f>"21005021320"</f>
        <v>21005021320</v>
      </c>
      <c r="D687" s="4"/>
    </row>
    <row r="688" spans="1:4" ht="24" customHeight="1">
      <c r="A688" s="4" t="s">
        <v>762</v>
      </c>
      <c r="B688" s="4" t="s">
        <v>765</v>
      </c>
      <c r="C688" s="4" t="str">
        <f>"21005033102"</f>
        <v>21005033102</v>
      </c>
      <c r="D688" s="4"/>
    </row>
    <row r="689" spans="1:4" ht="24" customHeight="1">
      <c r="A689" s="4" t="s">
        <v>762</v>
      </c>
      <c r="B689" s="4" t="s">
        <v>766</v>
      </c>
      <c r="C689" s="4" t="str">
        <f>"21005032622"</f>
        <v>21005032622</v>
      </c>
      <c r="D689" s="4"/>
    </row>
    <row r="690" spans="1:4" ht="24" customHeight="1">
      <c r="A690" s="4" t="s">
        <v>762</v>
      </c>
      <c r="B690" s="4" t="s">
        <v>767</v>
      </c>
      <c r="C690" s="4" t="str">
        <f>"21005034508"</f>
        <v>21005034508</v>
      </c>
      <c r="D690" s="4"/>
    </row>
    <row r="691" spans="1:4" ht="24" customHeight="1">
      <c r="A691" s="4" t="s">
        <v>762</v>
      </c>
      <c r="B691" s="4" t="s">
        <v>768</v>
      </c>
      <c r="C691" s="4" t="str">
        <f>"21005041122"</f>
        <v>21005041122</v>
      </c>
      <c r="D691" s="4"/>
    </row>
    <row r="692" spans="1:4" ht="24" customHeight="1">
      <c r="A692" s="4" t="s">
        <v>762</v>
      </c>
      <c r="B692" s="4" t="s">
        <v>769</v>
      </c>
      <c r="C692" s="4" t="str">
        <f>"21005031820"</f>
        <v>21005031820</v>
      </c>
      <c r="D692" s="4"/>
    </row>
    <row r="693" spans="1:4" ht="24" customHeight="1">
      <c r="A693" s="4" t="s">
        <v>762</v>
      </c>
      <c r="B693" s="4" t="s">
        <v>770</v>
      </c>
      <c r="C693" s="4" t="str">
        <f>"21005053529"</f>
        <v>21005053529</v>
      </c>
      <c r="D693" s="4"/>
    </row>
    <row r="694" spans="1:4" ht="24" customHeight="1">
      <c r="A694" s="4" t="s">
        <v>762</v>
      </c>
      <c r="B694" s="4" t="s">
        <v>771</v>
      </c>
      <c r="C694" s="4" t="str">
        <f>"21005031403"</f>
        <v>21005031403</v>
      </c>
      <c r="D694" s="4"/>
    </row>
    <row r="695" spans="1:4" ht="24" customHeight="1">
      <c r="A695" s="4" t="s">
        <v>762</v>
      </c>
      <c r="B695" s="4" t="s">
        <v>772</v>
      </c>
      <c r="C695" s="4" t="str">
        <f>"21005024610"</f>
        <v>21005024610</v>
      </c>
      <c r="D695" s="4"/>
    </row>
    <row r="696" spans="1:4" ht="24" customHeight="1">
      <c r="A696" s="4" t="s">
        <v>762</v>
      </c>
      <c r="B696" s="4" t="s">
        <v>773</v>
      </c>
      <c r="C696" s="4" t="str">
        <f>"21005033829"</f>
        <v>21005033829</v>
      </c>
      <c r="D696" s="4"/>
    </row>
    <row r="697" spans="1:4" ht="24" customHeight="1">
      <c r="A697" s="4" t="s">
        <v>762</v>
      </c>
      <c r="B697" s="4" t="s">
        <v>774</v>
      </c>
      <c r="C697" s="4" t="str">
        <f>"21005021906"</f>
        <v>21005021906</v>
      </c>
      <c r="D697" s="4"/>
    </row>
    <row r="698" spans="1:4" ht="24" customHeight="1">
      <c r="A698" s="4" t="s">
        <v>762</v>
      </c>
      <c r="B698" s="4" t="s">
        <v>775</v>
      </c>
      <c r="C698" s="4" t="str">
        <f>"21005050517"</f>
        <v>21005050517</v>
      </c>
      <c r="D698" s="4"/>
    </row>
    <row r="699" spans="1:4" ht="24" customHeight="1">
      <c r="A699" s="4" t="s">
        <v>762</v>
      </c>
      <c r="B699" s="4" t="s">
        <v>776</v>
      </c>
      <c r="C699" s="4" t="str">
        <f>"21005031320"</f>
        <v>21005031320</v>
      </c>
      <c r="D699" s="4"/>
    </row>
    <row r="700" spans="1:4" ht="24" customHeight="1">
      <c r="A700" s="4" t="s">
        <v>762</v>
      </c>
      <c r="B700" s="4" t="s">
        <v>777</v>
      </c>
      <c r="C700" s="4" t="str">
        <f>"21005022303"</f>
        <v>21005022303</v>
      </c>
      <c r="D700" s="4"/>
    </row>
    <row r="701" spans="1:4" ht="24" customHeight="1">
      <c r="A701" s="4" t="s">
        <v>762</v>
      </c>
      <c r="B701" s="4" t="s">
        <v>778</v>
      </c>
      <c r="C701" s="4" t="str">
        <f>"21005024330"</f>
        <v>21005024330</v>
      </c>
      <c r="D701" s="4"/>
    </row>
    <row r="702" spans="1:4" ht="24" customHeight="1">
      <c r="A702" s="4" t="s">
        <v>762</v>
      </c>
      <c r="B702" s="4" t="s">
        <v>779</v>
      </c>
      <c r="C702" s="4" t="str">
        <f>"21005040208"</f>
        <v>21005040208</v>
      </c>
      <c r="D702" s="4"/>
    </row>
    <row r="703" spans="1:4" ht="24" customHeight="1">
      <c r="A703" s="4" t="s">
        <v>762</v>
      </c>
      <c r="B703" s="4" t="s">
        <v>780</v>
      </c>
      <c r="C703" s="4" t="str">
        <f>"21005052608"</f>
        <v>21005052608</v>
      </c>
      <c r="D703" s="4"/>
    </row>
    <row r="704" spans="1:4" ht="24" customHeight="1">
      <c r="A704" s="4" t="s">
        <v>762</v>
      </c>
      <c r="B704" s="4" t="s">
        <v>781</v>
      </c>
      <c r="C704" s="4" t="str">
        <f>"21005040122"</f>
        <v>21005040122</v>
      </c>
      <c r="D704" s="4"/>
    </row>
    <row r="705" spans="1:4" ht="24" customHeight="1">
      <c r="A705" s="4" t="s">
        <v>762</v>
      </c>
      <c r="B705" s="4" t="s">
        <v>782</v>
      </c>
      <c r="C705" s="4" t="str">
        <f>"21005012804"</f>
        <v>21005012804</v>
      </c>
      <c r="D705" s="4"/>
    </row>
    <row r="706" spans="1:4" ht="24" customHeight="1">
      <c r="A706" s="4" t="s">
        <v>762</v>
      </c>
      <c r="B706" s="4" t="s">
        <v>783</v>
      </c>
      <c r="C706" s="4" t="str">
        <f>"21005043009"</f>
        <v>21005043009</v>
      </c>
      <c r="D706" s="4"/>
    </row>
    <row r="707" spans="1:4" ht="24" customHeight="1">
      <c r="A707" s="4" t="s">
        <v>762</v>
      </c>
      <c r="B707" s="4" t="s">
        <v>784</v>
      </c>
      <c r="C707" s="4" t="str">
        <f>"21005041106"</f>
        <v>21005041106</v>
      </c>
      <c r="D707" s="4"/>
    </row>
    <row r="708" spans="1:4" ht="24" customHeight="1">
      <c r="A708" s="4" t="s">
        <v>762</v>
      </c>
      <c r="B708" s="4" t="s">
        <v>785</v>
      </c>
      <c r="C708" s="4" t="str">
        <f>"21005042522"</f>
        <v>21005042522</v>
      </c>
      <c r="D708" s="4"/>
    </row>
    <row r="709" spans="1:4" ht="24" customHeight="1">
      <c r="A709" s="4" t="s">
        <v>762</v>
      </c>
      <c r="B709" s="4" t="s">
        <v>786</v>
      </c>
      <c r="C709" s="4" t="str">
        <f>"21005052506"</f>
        <v>21005052506</v>
      </c>
      <c r="D709" s="4"/>
    </row>
    <row r="710" spans="1:4" ht="24" customHeight="1">
      <c r="A710" s="4" t="s">
        <v>762</v>
      </c>
      <c r="B710" s="4" t="s">
        <v>787</v>
      </c>
      <c r="C710" s="4" t="str">
        <f>"21005053410"</f>
        <v>21005053410</v>
      </c>
      <c r="D710" s="4"/>
    </row>
    <row r="711" spans="1:4" ht="24" customHeight="1">
      <c r="A711" s="4" t="s">
        <v>762</v>
      </c>
      <c r="B711" s="4" t="s">
        <v>788</v>
      </c>
      <c r="C711" s="4" t="str">
        <f>"21005042127"</f>
        <v>21005042127</v>
      </c>
      <c r="D711" s="4"/>
    </row>
    <row r="712" spans="1:4" ht="24" customHeight="1">
      <c r="A712" s="4" t="s">
        <v>762</v>
      </c>
      <c r="B712" s="4" t="s">
        <v>789</v>
      </c>
      <c r="C712" s="4" t="str">
        <f>"21005042711"</f>
        <v>21005042711</v>
      </c>
      <c r="D712" s="4"/>
    </row>
    <row r="713" spans="1:4" ht="24" customHeight="1">
      <c r="A713" s="4" t="s">
        <v>762</v>
      </c>
      <c r="B713" s="4" t="s">
        <v>790</v>
      </c>
      <c r="C713" s="4" t="str">
        <f>"21005061305"</f>
        <v>21005061305</v>
      </c>
      <c r="D713" s="4"/>
    </row>
    <row r="714" spans="1:4" ht="24" customHeight="1">
      <c r="A714" s="4" t="s">
        <v>762</v>
      </c>
      <c r="B714" s="4" t="s">
        <v>791</v>
      </c>
      <c r="C714" s="4" t="str">
        <f>"21005023318"</f>
        <v>21005023318</v>
      </c>
      <c r="D714" s="4"/>
    </row>
    <row r="715" spans="1:4" ht="24" customHeight="1">
      <c r="A715" s="4" t="s">
        <v>762</v>
      </c>
      <c r="B715" s="4" t="s">
        <v>792</v>
      </c>
      <c r="C715" s="4" t="str">
        <f>"21005043529"</f>
        <v>21005043529</v>
      </c>
      <c r="D715" s="4"/>
    </row>
    <row r="716" spans="1:4" ht="24" customHeight="1">
      <c r="A716" s="4" t="s">
        <v>762</v>
      </c>
      <c r="B716" s="4" t="s">
        <v>793</v>
      </c>
      <c r="C716" s="4" t="str">
        <f>"21005041407"</f>
        <v>21005041407</v>
      </c>
      <c r="D716" s="4"/>
    </row>
    <row r="717" spans="1:4" ht="24" customHeight="1">
      <c r="A717" s="4" t="s">
        <v>762</v>
      </c>
      <c r="B717" s="4" t="s">
        <v>794</v>
      </c>
      <c r="C717" s="4" t="str">
        <f>"21005052002"</f>
        <v>21005052002</v>
      </c>
      <c r="D717" s="4"/>
    </row>
    <row r="718" spans="1:4" ht="24" customHeight="1">
      <c r="A718" s="4" t="s">
        <v>762</v>
      </c>
      <c r="B718" s="4" t="s">
        <v>795</v>
      </c>
      <c r="C718" s="4" t="str">
        <f>"21005014620"</f>
        <v>21005014620</v>
      </c>
      <c r="D718" s="4"/>
    </row>
    <row r="719" spans="1:4" ht="24" customHeight="1">
      <c r="A719" s="4" t="s">
        <v>762</v>
      </c>
      <c r="B719" s="4" t="s">
        <v>796</v>
      </c>
      <c r="C719" s="4" t="str">
        <f>"21005022407"</f>
        <v>21005022407</v>
      </c>
      <c r="D719" s="4"/>
    </row>
    <row r="720" spans="1:4" ht="24" customHeight="1">
      <c r="A720" s="4" t="s">
        <v>762</v>
      </c>
      <c r="B720" s="4" t="s">
        <v>797</v>
      </c>
      <c r="C720" s="4" t="str">
        <f>"21005010927"</f>
        <v>21005010927</v>
      </c>
      <c r="D720" s="4"/>
    </row>
    <row r="721" spans="1:4" ht="24" customHeight="1">
      <c r="A721" s="4" t="s">
        <v>762</v>
      </c>
      <c r="B721" s="4" t="s">
        <v>798</v>
      </c>
      <c r="C721" s="4" t="str">
        <f>"21005013418"</f>
        <v>21005013418</v>
      </c>
      <c r="D721" s="4"/>
    </row>
    <row r="722" spans="1:4" ht="24" customHeight="1">
      <c r="A722" s="4" t="s">
        <v>762</v>
      </c>
      <c r="B722" s="4" t="s">
        <v>799</v>
      </c>
      <c r="C722" s="4" t="str">
        <f>"21005030619"</f>
        <v>21005030619</v>
      </c>
      <c r="D722" s="4"/>
    </row>
    <row r="723" spans="1:4" ht="24" customHeight="1">
      <c r="A723" s="4" t="s">
        <v>762</v>
      </c>
      <c r="B723" s="4" t="s">
        <v>800</v>
      </c>
      <c r="C723" s="4" t="str">
        <f>"21005062318"</f>
        <v>21005062318</v>
      </c>
      <c r="D723" s="4"/>
    </row>
    <row r="724" spans="1:4" ht="24" customHeight="1">
      <c r="A724" s="4" t="s">
        <v>762</v>
      </c>
      <c r="B724" s="4" t="s">
        <v>801</v>
      </c>
      <c r="C724" s="4" t="str">
        <f>"21005042208"</f>
        <v>21005042208</v>
      </c>
      <c r="D724" s="4"/>
    </row>
    <row r="725" spans="1:4" ht="24" customHeight="1">
      <c r="A725" s="4" t="s">
        <v>762</v>
      </c>
      <c r="B725" s="4" t="s">
        <v>802</v>
      </c>
      <c r="C725" s="4" t="str">
        <f>"21005033620"</f>
        <v>21005033620</v>
      </c>
      <c r="D725" s="4"/>
    </row>
    <row r="726" spans="1:4" ht="24" customHeight="1">
      <c r="A726" s="4" t="s">
        <v>762</v>
      </c>
      <c r="B726" s="4" t="s">
        <v>803</v>
      </c>
      <c r="C726" s="4" t="str">
        <f>"21005020805"</f>
        <v>21005020805</v>
      </c>
      <c r="D726" s="4"/>
    </row>
    <row r="727" spans="1:4" ht="24" customHeight="1">
      <c r="A727" s="4" t="s">
        <v>762</v>
      </c>
      <c r="B727" s="4" t="s">
        <v>804</v>
      </c>
      <c r="C727" s="4" t="str">
        <f>"21005031510"</f>
        <v>21005031510</v>
      </c>
      <c r="D727" s="4"/>
    </row>
    <row r="728" spans="1:4" ht="24" customHeight="1">
      <c r="A728" s="4" t="s">
        <v>762</v>
      </c>
      <c r="B728" s="4" t="s">
        <v>805</v>
      </c>
      <c r="C728" s="4" t="str">
        <f>"21005034914"</f>
        <v>21005034914</v>
      </c>
      <c r="D728" s="4"/>
    </row>
    <row r="729" spans="1:4" ht="24" customHeight="1">
      <c r="A729" s="4" t="s">
        <v>762</v>
      </c>
      <c r="B729" s="4" t="s">
        <v>806</v>
      </c>
      <c r="C729" s="4" t="str">
        <f>"21005033313"</f>
        <v>21005033313</v>
      </c>
      <c r="D729" s="4"/>
    </row>
    <row r="730" spans="1:4" ht="24" customHeight="1">
      <c r="A730" s="4" t="s">
        <v>762</v>
      </c>
      <c r="B730" s="4" t="s">
        <v>807</v>
      </c>
      <c r="C730" s="4" t="str">
        <f>"21005012728"</f>
        <v>21005012728</v>
      </c>
      <c r="D730" s="4"/>
    </row>
    <row r="731" spans="1:4" ht="24" customHeight="1">
      <c r="A731" s="4" t="s">
        <v>762</v>
      </c>
      <c r="B731" s="4" t="s">
        <v>808</v>
      </c>
      <c r="C731" s="4" t="str">
        <f>"21005060416"</f>
        <v>21005060416</v>
      </c>
      <c r="D731" s="4"/>
    </row>
    <row r="732" spans="1:4" ht="24" customHeight="1">
      <c r="A732" s="4" t="s">
        <v>762</v>
      </c>
      <c r="B732" s="4" t="s">
        <v>809</v>
      </c>
      <c r="C732" s="4" t="str">
        <f>"21005050910"</f>
        <v>21005050910</v>
      </c>
      <c r="D732" s="4"/>
    </row>
    <row r="733" spans="1:4" ht="24" customHeight="1">
      <c r="A733" s="4" t="s">
        <v>762</v>
      </c>
      <c r="B733" s="4" t="s">
        <v>810</v>
      </c>
      <c r="C733" s="4" t="str">
        <f>"21005051524"</f>
        <v>21005051524</v>
      </c>
      <c r="D733" s="4"/>
    </row>
    <row r="734" spans="1:4" ht="24" customHeight="1">
      <c r="A734" s="4" t="s">
        <v>762</v>
      </c>
      <c r="B734" s="4" t="s">
        <v>811</v>
      </c>
      <c r="C734" s="4" t="str">
        <f>"21005051712"</f>
        <v>21005051712</v>
      </c>
      <c r="D734" s="4"/>
    </row>
    <row r="735" spans="1:4" ht="24" customHeight="1">
      <c r="A735" s="4" t="s">
        <v>762</v>
      </c>
      <c r="B735" s="4" t="s">
        <v>812</v>
      </c>
      <c r="C735" s="4" t="str">
        <f>"21005042622"</f>
        <v>21005042622</v>
      </c>
      <c r="D735" s="4"/>
    </row>
    <row r="736" spans="1:4" ht="24" customHeight="1">
      <c r="A736" s="4" t="s">
        <v>762</v>
      </c>
      <c r="B736" s="4" t="s">
        <v>813</v>
      </c>
      <c r="C736" s="4" t="str">
        <f>"21005023203"</f>
        <v>21005023203</v>
      </c>
      <c r="D736" s="4"/>
    </row>
    <row r="737" spans="1:4" ht="24" customHeight="1">
      <c r="A737" s="4" t="s">
        <v>814</v>
      </c>
      <c r="B737" s="4" t="s">
        <v>815</v>
      </c>
      <c r="C737" s="4" t="str">
        <f>"21005023522"</f>
        <v>21005023522</v>
      </c>
      <c r="D737" s="4"/>
    </row>
    <row r="738" spans="1:4" ht="24" customHeight="1">
      <c r="A738" s="4" t="s">
        <v>814</v>
      </c>
      <c r="B738" s="4" t="s">
        <v>816</v>
      </c>
      <c r="C738" s="4" t="str">
        <f>"21005015513"</f>
        <v>21005015513</v>
      </c>
      <c r="D738" s="4"/>
    </row>
    <row r="739" spans="1:4" ht="24" customHeight="1">
      <c r="A739" s="4" t="s">
        <v>814</v>
      </c>
      <c r="B739" s="4" t="s">
        <v>817</v>
      </c>
      <c r="C739" s="4" t="str">
        <f>"21005015105"</f>
        <v>21005015105</v>
      </c>
      <c r="D739" s="4"/>
    </row>
    <row r="740" spans="1:4" ht="24" customHeight="1">
      <c r="A740" s="4" t="s">
        <v>814</v>
      </c>
      <c r="B740" s="4" t="s">
        <v>818</v>
      </c>
      <c r="C740" s="4" t="str">
        <f>"21005033112"</f>
        <v>21005033112</v>
      </c>
      <c r="D740" s="4"/>
    </row>
    <row r="741" spans="1:4" ht="24" customHeight="1">
      <c r="A741" s="4" t="s">
        <v>814</v>
      </c>
      <c r="B741" s="4" t="s">
        <v>819</v>
      </c>
      <c r="C741" s="4" t="str">
        <f>"21005043209"</f>
        <v>21005043209</v>
      </c>
      <c r="D741" s="4"/>
    </row>
    <row r="742" spans="1:4" ht="24" customHeight="1">
      <c r="A742" s="4" t="s">
        <v>814</v>
      </c>
      <c r="B742" s="4" t="s">
        <v>53</v>
      </c>
      <c r="C742" s="4" t="str">
        <f>"21005043512"</f>
        <v>21005043512</v>
      </c>
      <c r="D742" s="4"/>
    </row>
    <row r="743" spans="1:4" ht="24" customHeight="1">
      <c r="A743" s="4" t="s">
        <v>814</v>
      </c>
      <c r="B743" s="4" t="s">
        <v>820</v>
      </c>
      <c r="C743" s="4" t="str">
        <f>"21005011428"</f>
        <v>21005011428</v>
      </c>
      <c r="D743" s="4"/>
    </row>
    <row r="744" spans="1:4" ht="24" customHeight="1">
      <c r="A744" s="4" t="s">
        <v>814</v>
      </c>
      <c r="B744" s="4" t="s">
        <v>821</v>
      </c>
      <c r="C744" s="4" t="str">
        <f>"21005011812"</f>
        <v>21005011812</v>
      </c>
      <c r="D744" s="4"/>
    </row>
    <row r="745" spans="1:4" ht="24" customHeight="1">
      <c r="A745" s="4" t="s">
        <v>814</v>
      </c>
      <c r="B745" s="4" t="s">
        <v>822</v>
      </c>
      <c r="C745" s="4" t="str">
        <f>"21005032128"</f>
        <v>21005032128</v>
      </c>
      <c r="D745" s="4"/>
    </row>
    <row r="746" spans="1:4" ht="24" customHeight="1">
      <c r="A746" s="4" t="s">
        <v>814</v>
      </c>
      <c r="B746" s="4" t="s">
        <v>823</v>
      </c>
      <c r="C746" s="4" t="str">
        <f>"21005011323"</f>
        <v>21005011323</v>
      </c>
      <c r="D746" s="4"/>
    </row>
    <row r="747" spans="1:4" ht="24" customHeight="1">
      <c r="A747" s="4" t="s">
        <v>814</v>
      </c>
      <c r="B747" s="4" t="s">
        <v>824</v>
      </c>
      <c r="C747" s="4" t="str">
        <f>"21005014313"</f>
        <v>21005014313</v>
      </c>
      <c r="D747" s="4"/>
    </row>
    <row r="748" spans="1:4" ht="24" customHeight="1">
      <c r="A748" s="4" t="s">
        <v>814</v>
      </c>
      <c r="B748" s="4" t="s">
        <v>8</v>
      </c>
      <c r="C748" s="4" t="str">
        <f>"21005024117"</f>
        <v>21005024117</v>
      </c>
      <c r="D748" s="4"/>
    </row>
    <row r="749" spans="1:4" ht="24" customHeight="1">
      <c r="A749" s="4" t="s">
        <v>814</v>
      </c>
      <c r="B749" s="4" t="s">
        <v>825</v>
      </c>
      <c r="C749" s="4" t="str">
        <f>"21005051330"</f>
        <v>21005051330</v>
      </c>
      <c r="D749" s="4"/>
    </row>
    <row r="750" spans="1:4" ht="24" customHeight="1">
      <c r="A750" s="4" t="s">
        <v>814</v>
      </c>
      <c r="B750" s="4" t="s">
        <v>826</v>
      </c>
      <c r="C750" s="4" t="str">
        <f>"21005041022"</f>
        <v>21005041022</v>
      </c>
      <c r="D750" s="4"/>
    </row>
    <row r="751" spans="1:4" ht="24" customHeight="1">
      <c r="A751" s="4" t="s">
        <v>814</v>
      </c>
      <c r="B751" s="4" t="s">
        <v>827</v>
      </c>
      <c r="C751" s="4" t="str">
        <f>"21005040813"</f>
        <v>21005040813</v>
      </c>
      <c r="D751" s="4"/>
    </row>
    <row r="752" spans="1:4" ht="24" customHeight="1">
      <c r="A752" s="4" t="s">
        <v>814</v>
      </c>
      <c r="B752" s="4" t="s">
        <v>828</v>
      </c>
      <c r="C752" s="4" t="str">
        <f>"21005041903"</f>
        <v>21005041903</v>
      </c>
      <c r="D752" s="4"/>
    </row>
    <row r="753" spans="1:4" ht="24" customHeight="1">
      <c r="A753" s="4" t="s">
        <v>814</v>
      </c>
      <c r="B753" s="4" t="s">
        <v>829</v>
      </c>
      <c r="C753" s="4" t="str">
        <f>"21005013112"</f>
        <v>21005013112</v>
      </c>
      <c r="D753" s="4"/>
    </row>
    <row r="754" spans="1:4" ht="24" customHeight="1">
      <c r="A754" s="4" t="s">
        <v>814</v>
      </c>
      <c r="B754" s="4" t="s">
        <v>830</v>
      </c>
      <c r="C754" s="4" t="str">
        <f>"21005030125"</f>
        <v>21005030125</v>
      </c>
      <c r="D754" s="4"/>
    </row>
    <row r="755" spans="1:4" ht="24" customHeight="1">
      <c r="A755" s="4" t="s">
        <v>814</v>
      </c>
      <c r="B755" s="4" t="s">
        <v>831</v>
      </c>
      <c r="C755" s="4" t="str">
        <f>"21005034310"</f>
        <v>21005034310</v>
      </c>
      <c r="D755" s="4"/>
    </row>
    <row r="756" spans="1:4" ht="24" customHeight="1">
      <c r="A756" s="4" t="s">
        <v>814</v>
      </c>
      <c r="B756" s="4" t="s">
        <v>832</v>
      </c>
      <c r="C756" s="4" t="str">
        <f>"21005034211"</f>
        <v>21005034211</v>
      </c>
      <c r="D756" s="4"/>
    </row>
    <row r="757" spans="1:4" ht="24" customHeight="1">
      <c r="A757" s="4" t="s">
        <v>814</v>
      </c>
      <c r="B757" s="4" t="s">
        <v>833</v>
      </c>
      <c r="C757" s="4" t="str">
        <f>"21005041030"</f>
        <v>21005041030</v>
      </c>
      <c r="D757" s="4"/>
    </row>
    <row r="758" spans="1:4" ht="24" customHeight="1">
      <c r="A758" s="4" t="s">
        <v>814</v>
      </c>
      <c r="B758" s="4" t="s">
        <v>834</v>
      </c>
      <c r="C758" s="4" t="str">
        <f>"21005053626"</f>
        <v>21005053626</v>
      </c>
      <c r="D758" s="4"/>
    </row>
    <row r="759" spans="1:4" ht="24" customHeight="1">
      <c r="A759" s="4" t="s">
        <v>814</v>
      </c>
      <c r="B759" s="4" t="s">
        <v>835</v>
      </c>
      <c r="C759" s="4" t="str">
        <f>"21005033120"</f>
        <v>21005033120</v>
      </c>
      <c r="D759" s="4"/>
    </row>
    <row r="760" spans="1:4" ht="24" customHeight="1">
      <c r="A760" s="4" t="s">
        <v>814</v>
      </c>
      <c r="B760" s="4" t="s">
        <v>836</v>
      </c>
      <c r="C760" s="4" t="str">
        <f>"21005023125"</f>
        <v>21005023125</v>
      </c>
      <c r="D760" s="4"/>
    </row>
    <row r="761" spans="1:4" ht="24" customHeight="1">
      <c r="A761" s="4" t="s">
        <v>814</v>
      </c>
      <c r="B761" s="4" t="s">
        <v>837</v>
      </c>
      <c r="C761" s="4" t="str">
        <f>"21005025016"</f>
        <v>21005025016</v>
      </c>
      <c r="D761" s="4"/>
    </row>
    <row r="762" spans="1:4" ht="24" customHeight="1">
      <c r="A762" s="4" t="s">
        <v>814</v>
      </c>
      <c r="B762" s="4" t="s">
        <v>838</v>
      </c>
      <c r="C762" s="4" t="str">
        <f>"21005034916"</f>
        <v>21005034916</v>
      </c>
      <c r="D762" s="4"/>
    </row>
    <row r="763" spans="1:4" ht="24" customHeight="1">
      <c r="A763" s="4" t="s">
        <v>814</v>
      </c>
      <c r="B763" s="4" t="s">
        <v>839</v>
      </c>
      <c r="C763" s="4" t="str">
        <f>"21005043119"</f>
        <v>21005043119</v>
      </c>
      <c r="D763" s="4"/>
    </row>
    <row r="764" spans="1:4" ht="24" customHeight="1">
      <c r="A764" s="4" t="s">
        <v>814</v>
      </c>
      <c r="B764" s="4" t="s">
        <v>840</v>
      </c>
      <c r="C764" s="4" t="str">
        <f>"21005033117"</f>
        <v>21005033117</v>
      </c>
      <c r="D764" s="4"/>
    </row>
    <row r="765" spans="1:4" ht="24" customHeight="1">
      <c r="A765" s="4" t="s">
        <v>814</v>
      </c>
      <c r="B765" s="4" t="s">
        <v>841</v>
      </c>
      <c r="C765" s="4" t="str">
        <f>"21005043604"</f>
        <v>21005043604</v>
      </c>
      <c r="D765" s="4"/>
    </row>
    <row r="766" spans="1:4" ht="24" customHeight="1">
      <c r="A766" s="4" t="s">
        <v>814</v>
      </c>
      <c r="B766" s="4" t="s">
        <v>842</v>
      </c>
      <c r="C766" s="4" t="str">
        <f>"21005051812"</f>
        <v>21005051812</v>
      </c>
      <c r="D766" s="4"/>
    </row>
    <row r="767" spans="1:4" ht="24" customHeight="1">
      <c r="A767" s="4" t="s">
        <v>814</v>
      </c>
      <c r="B767" s="4" t="s">
        <v>843</v>
      </c>
      <c r="C767" s="4" t="str">
        <f>"21005041606"</f>
        <v>21005041606</v>
      </c>
      <c r="D767" s="4"/>
    </row>
    <row r="768" spans="1:4" ht="24" customHeight="1">
      <c r="A768" s="4" t="s">
        <v>814</v>
      </c>
      <c r="B768" s="4" t="s">
        <v>844</v>
      </c>
      <c r="C768" s="4" t="str">
        <f>"21005033617"</f>
        <v>21005033617</v>
      </c>
      <c r="D768" s="4"/>
    </row>
    <row r="769" spans="1:4" ht="24" customHeight="1">
      <c r="A769" s="4" t="s">
        <v>814</v>
      </c>
      <c r="B769" s="4" t="s">
        <v>845</v>
      </c>
      <c r="C769" s="4" t="str">
        <f>"21005013518"</f>
        <v>21005013518</v>
      </c>
      <c r="D769" s="4"/>
    </row>
    <row r="770" spans="1:4" ht="24" customHeight="1">
      <c r="A770" s="4" t="s">
        <v>814</v>
      </c>
      <c r="B770" s="4" t="s">
        <v>846</v>
      </c>
      <c r="C770" s="4" t="str">
        <f>"21005033006"</f>
        <v>21005033006</v>
      </c>
      <c r="D770" s="4"/>
    </row>
    <row r="771" spans="1:4" ht="24" customHeight="1">
      <c r="A771" s="4" t="s">
        <v>814</v>
      </c>
      <c r="B771" s="4" t="s">
        <v>847</v>
      </c>
      <c r="C771" s="4" t="str">
        <f>"21005032716"</f>
        <v>21005032716</v>
      </c>
      <c r="D771" s="4"/>
    </row>
    <row r="772" spans="1:4" ht="24" customHeight="1">
      <c r="A772" s="4" t="s">
        <v>814</v>
      </c>
      <c r="B772" s="4" t="s">
        <v>848</v>
      </c>
      <c r="C772" s="4" t="str">
        <f>"21005042018"</f>
        <v>21005042018</v>
      </c>
      <c r="D772" s="4"/>
    </row>
    <row r="773" spans="1:4" ht="24" customHeight="1">
      <c r="A773" s="4" t="s">
        <v>814</v>
      </c>
      <c r="B773" s="4" t="s">
        <v>849</v>
      </c>
      <c r="C773" s="4" t="str">
        <f>"21005053219"</f>
        <v>21005053219</v>
      </c>
      <c r="D773" s="4"/>
    </row>
    <row r="774" spans="1:4" ht="24" customHeight="1">
      <c r="A774" s="4" t="s">
        <v>814</v>
      </c>
      <c r="B774" s="4" t="s">
        <v>850</v>
      </c>
      <c r="C774" s="4" t="str">
        <f>"21005061210"</f>
        <v>21005061210</v>
      </c>
      <c r="D774" s="4"/>
    </row>
    <row r="775" spans="1:4" ht="24" customHeight="1">
      <c r="A775" s="4" t="s">
        <v>814</v>
      </c>
      <c r="B775" s="4" t="s">
        <v>851</v>
      </c>
      <c r="C775" s="4" t="str">
        <f>"21005031219"</f>
        <v>21005031219</v>
      </c>
      <c r="D775" s="4"/>
    </row>
    <row r="776" spans="1:4" ht="24" customHeight="1">
      <c r="A776" s="4" t="s">
        <v>814</v>
      </c>
      <c r="B776" s="4" t="s">
        <v>852</v>
      </c>
      <c r="C776" s="4" t="str">
        <f>"21005032724"</f>
        <v>21005032724</v>
      </c>
      <c r="D776" s="4"/>
    </row>
    <row r="777" spans="1:4" ht="24" customHeight="1">
      <c r="A777" s="4" t="s">
        <v>814</v>
      </c>
      <c r="B777" s="4" t="s">
        <v>853</v>
      </c>
      <c r="C777" s="4" t="str">
        <f>"21005043227"</f>
        <v>21005043227</v>
      </c>
      <c r="D777" s="4"/>
    </row>
    <row r="778" spans="1:4" ht="24" customHeight="1">
      <c r="A778" s="4" t="s">
        <v>814</v>
      </c>
      <c r="B778" s="4" t="s">
        <v>854</v>
      </c>
      <c r="C778" s="4" t="str">
        <f>"21005053603"</f>
        <v>21005053603</v>
      </c>
      <c r="D778" s="4"/>
    </row>
    <row r="779" spans="1:4" ht="24" customHeight="1">
      <c r="A779" s="4" t="s">
        <v>814</v>
      </c>
      <c r="B779" s="4" t="s">
        <v>855</v>
      </c>
      <c r="C779" s="4" t="str">
        <f>"21005032022"</f>
        <v>21005032022</v>
      </c>
      <c r="D779" s="4"/>
    </row>
    <row r="780" spans="1:4" ht="24" customHeight="1">
      <c r="A780" s="4" t="s">
        <v>814</v>
      </c>
      <c r="B780" s="4" t="s">
        <v>856</v>
      </c>
      <c r="C780" s="4" t="str">
        <f>"21005033019"</f>
        <v>21005033019</v>
      </c>
      <c r="D780" s="4"/>
    </row>
    <row r="781" spans="1:4" ht="24" customHeight="1">
      <c r="A781" s="4" t="s">
        <v>814</v>
      </c>
      <c r="B781" s="4" t="s">
        <v>857</v>
      </c>
      <c r="C781" s="4" t="str">
        <f>"21005041801"</f>
        <v>21005041801</v>
      </c>
      <c r="D781" s="4"/>
    </row>
    <row r="782" spans="1:4" ht="24" customHeight="1">
      <c r="A782" s="4" t="s">
        <v>814</v>
      </c>
      <c r="B782" s="4" t="s">
        <v>858</v>
      </c>
      <c r="C782" s="4" t="str">
        <f>"21005042418"</f>
        <v>21005042418</v>
      </c>
      <c r="D782" s="4"/>
    </row>
    <row r="783" spans="1:4" ht="24" customHeight="1">
      <c r="A783" s="4" t="s">
        <v>814</v>
      </c>
      <c r="B783" s="4" t="s">
        <v>859</v>
      </c>
      <c r="C783" s="4" t="str">
        <f>"21005025303"</f>
        <v>21005025303</v>
      </c>
      <c r="D783" s="4"/>
    </row>
    <row r="784" spans="1:4" ht="24" customHeight="1">
      <c r="A784" s="4" t="s">
        <v>814</v>
      </c>
      <c r="B784" s="4" t="s">
        <v>860</v>
      </c>
      <c r="C784" s="4" t="str">
        <f>"21005050320"</f>
        <v>21005050320</v>
      </c>
      <c r="D784" s="4"/>
    </row>
    <row r="785" spans="1:4" ht="24" customHeight="1">
      <c r="A785" s="4" t="s">
        <v>814</v>
      </c>
      <c r="B785" s="4" t="s">
        <v>861</v>
      </c>
      <c r="C785" s="4" t="str">
        <f>"21005061615"</f>
        <v>21005061615</v>
      </c>
      <c r="D785" s="4"/>
    </row>
    <row r="786" spans="1:4" ht="24" customHeight="1">
      <c r="A786" s="4" t="s">
        <v>814</v>
      </c>
      <c r="B786" s="4" t="s">
        <v>862</v>
      </c>
      <c r="C786" s="4" t="str">
        <f>"21005043002"</f>
        <v>21005043002</v>
      </c>
      <c r="D786" s="4"/>
    </row>
    <row r="787" spans="1:4" ht="24" customHeight="1">
      <c r="A787" s="4" t="s">
        <v>814</v>
      </c>
      <c r="B787" s="4" t="s">
        <v>863</v>
      </c>
      <c r="C787" s="4" t="str">
        <f>"21005041221"</f>
        <v>21005041221</v>
      </c>
      <c r="D787" s="4"/>
    </row>
    <row r="788" spans="1:4" ht="24" customHeight="1">
      <c r="A788" s="4" t="s">
        <v>864</v>
      </c>
      <c r="B788" s="4" t="s">
        <v>865</v>
      </c>
      <c r="C788" s="4" t="str">
        <f>"21005043422"</f>
        <v>21005043422</v>
      </c>
      <c r="D788" s="4"/>
    </row>
    <row r="789" spans="1:4" ht="24" customHeight="1">
      <c r="A789" s="4" t="s">
        <v>864</v>
      </c>
      <c r="B789" s="4" t="s">
        <v>866</v>
      </c>
      <c r="C789" s="4" t="str">
        <f>"21005062415"</f>
        <v>21005062415</v>
      </c>
      <c r="D789" s="4"/>
    </row>
    <row r="790" spans="1:4" ht="24" customHeight="1">
      <c r="A790" s="4" t="s">
        <v>864</v>
      </c>
      <c r="B790" s="4" t="s">
        <v>867</v>
      </c>
      <c r="C790" s="4" t="str">
        <f>"21005062313"</f>
        <v>21005062313</v>
      </c>
      <c r="D790" s="4"/>
    </row>
    <row r="791" spans="1:4" ht="24" customHeight="1">
      <c r="A791" s="4" t="s">
        <v>864</v>
      </c>
      <c r="B791" s="4" t="s">
        <v>868</v>
      </c>
      <c r="C791" s="4" t="str">
        <f>"21005043510"</f>
        <v>21005043510</v>
      </c>
      <c r="D791" s="4"/>
    </row>
    <row r="792" spans="1:4" ht="24" customHeight="1">
      <c r="A792" s="4" t="s">
        <v>864</v>
      </c>
      <c r="B792" s="4" t="s">
        <v>869</v>
      </c>
      <c r="C792" s="4" t="str">
        <f>"21005050720"</f>
        <v>21005050720</v>
      </c>
      <c r="D792" s="4"/>
    </row>
    <row r="793" spans="1:4" ht="24" customHeight="1">
      <c r="A793" s="4" t="s">
        <v>870</v>
      </c>
      <c r="B793" s="4" t="s">
        <v>871</v>
      </c>
      <c r="C793" s="4" t="str">
        <f>"21005051528"</f>
        <v>21005051528</v>
      </c>
      <c r="D793" s="4"/>
    </row>
    <row r="794" spans="1:4" ht="24" customHeight="1">
      <c r="A794" s="4" t="s">
        <v>870</v>
      </c>
      <c r="B794" s="4" t="s">
        <v>872</v>
      </c>
      <c r="C794" s="4" t="str">
        <f>"21005060321"</f>
        <v>21005060321</v>
      </c>
      <c r="D794" s="4"/>
    </row>
    <row r="795" spans="1:4" ht="24" customHeight="1">
      <c r="A795" s="4" t="s">
        <v>870</v>
      </c>
      <c r="B795" s="4" t="s">
        <v>873</v>
      </c>
      <c r="C795" s="4" t="str">
        <f>"21005024926"</f>
        <v>21005024926</v>
      </c>
      <c r="D795" s="4"/>
    </row>
    <row r="796" spans="1:4" ht="24" customHeight="1">
      <c r="A796" s="4" t="s">
        <v>870</v>
      </c>
      <c r="B796" s="4" t="s">
        <v>874</v>
      </c>
      <c r="C796" s="4" t="str">
        <f>"21005022405"</f>
        <v>21005022405</v>
      </c>
      <c r="D796" s="4"/>
    </row>
    <row r="797" spans="1:4" ht="24" customHeight="1">
      <c r="A797" s="4" t="s">
        <v>870</v>
      </c>
      <c r="B797" s="4" t="s">
        <v>875</v>
      </c>
      <c r="C797" s="4" t="str">
        <f>"21005025605"</f>
        <v>21005025605</v>
      </c>
      <c r="D797" s="4"/>
    </row>
    <row r="798" spans="1:4" ht="24" customHeight="1">
      <c r="A798" s="4" t="s">
        <v>876</v>
      </c>
      <c r="B798" s="4" t="s">
        <v>877</v>
      </c>
      <c r="C798" s="4" t="str">
        <f>"21005034715"</f>
        <v>21005034715</v>
      </c>
      <c r="D798" s="4"/>
    </row>
    <row r="799" spans="1:4" ht="24" customHeight="1">
      <c r="A799" s="4" t="s">
        <v>876</v>
      </c>
      <c r="B799" s="4" t="s">
        <v>878</v>
      </c>
      <c r="C799" s="4" t="str">
        <f>"21005053318"</f>
        <v>21005053318</v>
      </c>
      <c r="D799" s="4"/>
    </row>
    <row r="800" spans="1:4" ht="24" customHeight="1">
      <c r="A800" s="4" t="s">
        <v>876</v>
      </c>
      <c r="B800" s="4" t="s">
        <v>879</v>
      </c>
      <c r="C800" s="4" t="str">
        <f>"21005050927"</f>
        <v>21005050927</v>
      </c>
      <c r="D800" s="4"/>
    </row>
    <row r="801" spans="1:4" ht="24" customHeight="1">
      <c r="A801" s="4" t="s">
        <v>876</v>
      </c>
      <c r="B801" s="4" t="s">
        <v>880</v>
      </c>
      <c r="C801" s="4" t="str">
        <f>"21005053718"</f>
        <v>21005053718</v>
      </c>
      <c r="D801" s="4"/>
    </row>
    <row r="802" spans="1:4" ht="24" customHeight="1">
      <c r="A802" s="4" t="s">
        <v>876</v>
      </c>
      <c r="B802" s="4" t="s">
        <v>881</v>
      </c>
      <c r="C802" s="4" t="str">
        <f>"21005050726"</f>
        <v>21005050726</v>
      </c>
      <c r="D802" s="4"/>
    </row>
    <row r="803" spans="1:4" ht="24" customHeight="1">
      <c r="A803" s="4" t="s">
        <v>876</v>
      </c>
      <c r="B803" s="4" t="s">
        <v>882</v>
      </c>
      <c r="C803" s="4" t="str">
        <f>"21005042420"</f>
        <v>21005042420</v>
      </c>
      <c r="D803" s="4"/>
    </row>
    <row r="804" spans="1:4" ht="24" customHeight="1">
      <c r="A804" s="4" t="s">
        <v>883</v>
      </c>
      <c r="B804" s="4" t="s">
        <v>884</v>
      </c>
      <c r="C804" s="4" t="str">
        <f>"21005052403"</f>
        <v>21005052403</v>
      </c>
      <c r="D804" s="4"/>
    </row>
    <row r="805" spans="1:4" ht="24" customHeight="1">
      <c r="A805" s="4" t="s">
        <v>883</v>
      </c>
      <c r="B805" s="4" t="s">
        <v>885</v>
      </c>
      <c r="C805" s="4" t="str">
        <f>"21005061304"</f>
        <v>21005061304</v>
      </c>
      <c r="D805" s="4"/>
    </row>
    <row r="806" spans="1:4" ht="24" customHeight="1">
      <c r="A806" s="4" t="s">
        <v>883</v>
      </c>
      <c r="B806" s="4" t="s">
        <v>886</v>
      </c>
      <c r="C806" s="4" t="str">
        <f>"21005061021"</f>
        <v>21005061021</v>
      </c>
      <c r="D806" s="4"/>
    </row>
    <row r="807" spans="1:4" ht="24" customHeight="1">
      <c r="A807" s="4" t="s">
        <v>883</v>
      </c>
      <c r="B807" s="4" t="s">
        <v>887</v>
      </c>
      <c r="C807" s="4" t="str">
        <f>"21005033619"</f>
        <v>21005033619</v>
      </c>
      <c r="D807" s="4"/>
    </row>
    <row r="808" spans="1:4" ht="24" customHeight="1">
      <c r="A808" s="4" t="s">
        <v>883</v>
      </c>
      <c r="B808" s="4" t="s">
        <v>888</v>
      </c>
      <c r="C808" s="4" t="str">
        <f>"21005041922"</f>
        <v>21005041922</v>
      </c>
      <c r="D808" s="4"/>
    </row>
    <row r="809" spans="1:4" ht="24" customHeight="1">
      <c r="A809" s="4" t="s">
        <v>883</v>
      </c>
      <c r="B809" s="4" t="s">
        <v>648</v>
      </c>
      <c r="C809" s="4" t="str">
        <f>"21005051828"</f>
        <v>21005051828</v>
      </c>
      <c r="D809" s="4"/>
    </row>
    <row r="810" spans="1:4" ht="24" customHeight="1">
      <c r="A810" s="4" t="s">
        <v>889</v>
      </c>
      <c r="B810" s="4" t="s">
        <v>890</v>
      </c>
      <c r="C810" s="4" t="str">
        <f>"21005021027"</f>
        <v>21005021027</v>
      </c>
      <c r="D810" s="4"/>
    </row>
    <row r="811" spans="1:4" ht="24" customHeight="1">
      <c r="A811" s="4" t="s">
        <v>891</v>
      </c>
      <c r="B811" s="4" t="s">
        <v>892</v>
      </c>
      <c r="C811" s="4" t="str">
        <f>"21005042419"</f>
        <v>21005042419</v>
      </c>
      <c r="D811" s="4"/>
    </row>
    <row r="812" spans="1:4" ht="24" customHeight="1">
      <c r="A812" s="4" t="s">
        <v>891</v>
      </c>
      <c r="B812" s="4" t="s">
        <v>893</v>
      </c>
      <c r="C812" s="4" t="str">
        <f>"21005035010"</f>
        <v>21005035010</v>
      </c>
      <c r="D812" s="4"/>
    </row>
    <row r="813" spans="1:4" ht="24" customHeight="1">
      <c r="A813" s="4" t="s">
        <v>891</v>
      </c>
      <c r="B813" s="4" t="s">
        <v>894</v>
      </c>
      <c r="C813" s="4" t="str">
        <f>"21005040501"</f>
        <v>21005040501</v>
      </c>
      <c r="D813" s="4"/>
    </row>
    <row r="814" spans="1:4" ht="24" customHeight="1">
      <c r="A814" s="4" t="s">
        <v>891</v>
      </c>
      <c r="B814" s="4" t="s">
        <v>895</v>
      </c>
      <c r="C814" s="4" t="str">
        <f>"21005041906"</f>
        <v>21005041906</v>
      </c>
      <c r="D814" s="4"/>
    </row>
    <row r="815" spans="1:4" ht="24" customHeight="1">
      <c r="A815" s="4" t="s">
        <v>891</v>
      </c>
      <c r="B815" s="4" t="s">
        <v>896</v>
      </c>
      <c r="C815" s="4" t="str">
        <f>"21005042824"</f>
        <v>21005042824</v>
      </c>
      <c r="D815" s="4"/>
    </row>
    <row r="816" spans="1:4" ht="24" customHeight="1">
      <c r="A816" s="4" t="s">
        <v>891</v>
      </c>
      <c r="B816" s="4" t="s">
        <v>897</v>
      </c>
      <c r="C816" s="4" t="str">
        <f>"21005041306"</f>
        <v>21005041306</v>
      </c>
      <c r="D816" s="4"/>
    </row>
    <row r="817" spans="1:4" ht="24" customHeight="1">
      <c r="A817" s="4" t="s">
        <v>891</v>
      </c>
      <c r="B817" s="4" t="s">
        <v>898</v>
      </c>
      <c r="C817" s="4" t="str">
        <f>"21005052507"</f>
        <v>21005052507</v>
      </c>
      <c r="D817" s="4"/>
    </row>
    <row r="818" spans="1:4" ht="24" customHeight="1">
      <c r="A818" s="4" t="s">
        <v>899</v>
      </c>
      <c r="B818" s="4" t="s">
        <v>900</v>
      </c>
      <c r="C818" s="4" t="str">
        <f>"21005051808"</f>
        <v>21005051808</v>
      </c>
      <c r="D818" s="4"/>
    </row>
    <row r="819" spans="1:4" ht="24" customHeight="1">
      <c r="A819" s="4" t="s">
        <v>899</v>
      </c>
      <c r="B819" s="4" t="s">
        <v>901</v>
      </c>
      <c r="C819" s="4" t="str">
        <f>"21005034103"</f>
        <v>21005034103</v>
      </c>
      <c r="D819" s="4"/>
    </row>
    <row r="820" spans="1:4" ht="24" customHeight="1">
      <c r="A820" s="4" t="s">
        <v>899</v>
      </c>
      <c r="B820" s="4" t="s">
        <v>902</v>
      </c>
      <c r="C820" s="4" t="str">
        <f>"21005032617"</f>
        <v>21005032617</v>
      </c>
      <c r="D820" s="4"/>
    </row>
    <row r="821" spans="1:4" ht="24" customHeight="1">
      <c r="A821" s="4" t="s">
        <v>899</v>
      </c>
      <c r="B821" s="4" t="s">
        <v>903</v>
      </c>
      <c r="C821" s="4" t="str">
        <f>"21005033409"</f>
        <v>21005033409</v>
      </c>
      <c r="D821" s="4"/>
    </row>
    <row r="822" spans="1:4" ht="24" customHeight="1">
      <c r="A822" s="4" t="s">
        <v>899</v>
      </c>
      <c r="B822" s="4" t="s">
        <v>904</v>
      </c>
      <c r="C822" s="4" t="str">
        <f>"21005061717"</f>
        <v>21005061717</v>
      </c>
      <c r="D822" s="4"/>
    </row>
    <row r="823" spans="1:4" ht="24" customHeight="1">
      <c r="A823" s="4" t="s">
        <v>899</v>
      </c>
      <c r="B823" s="4" t="s">
        <v>905</v>
      </c>
      <c r="C823" s="4" t="str">
        <f>"21005043114"</f>
        <v>21005043114</v>
      </c>
      <c r="D823" s="4"/>
    </row>
    <row r="824" spans="1:4" ht="24" customHeight="1">
      <c r="A824" s="4" t="s">
        <v>906</v>
      </c>
      <c r="B824" s="4" t="s">
        <v>220</v>
      </c>
      <c r="C824" s="4" t="str">
        <f>"21005024619"</f>
        <v>21005024619</v>
      </c>
      <c r="D824" s="4"/>
    </row>
    <row r="825" spans="1:4" ht="24" customHeight="1">
      <c r="A825" s="4" t="s">
        <v>906</v>
      </c>
      <c r="B825" s="4" t="s">
        <v>907</v>
      </c>
      <c r="C825" s="4" t="str">
        <f>"21005014722"</f>
        <v>21005014722</v>
      </c>
      <c r="D825" s="4"/>
    </row>
    <row r="826" spans="1:4" ht="24" customHeight="1">
      <c r="A826" s="4" t="s">
        <v>906</v>
      </c>
      <c r="B826" s="4" t="s">
        <v>908</v>
      </c>
      <c r="C826" s="4" t="str">
        <f>"21005041617"</f>
        <v>21005041617</v>
      </c>
      <c r="D826" s="4"/>
    </row>
    <row r="827" spans="1:4" ht="24" customHeight="1">
      <c r="A827" s="4" t="s">
        <v>906</v>
      </c>
      <c r="B827" s="4" t="s">
        <v>909</v>
      </c>
      <c r="C827" s="4" t="str">
        <f>"21005041501"</f>
        <v>21005041501</v>
      </c>
      <c r="D827" s="4"/>
    </row>
    <row r="828" spans="1:4" ht="24" customHeight="1">
      <c r="A828" s="4" t="s">
        <v>906</v>
      </c>
      <c r="B828" s="4" t="s">
        <v>910</v>
      </c>
      <c r="C828" s="4" t="str">
        <f>"21005040722"</f>
        <v>21005040722</v>
      </c>
      <c r="D828" s="4"/>
    </row>
    <row r="829" spans="1:4" ht="24" customHeight="1">
      <c r="A829" s="4" t="s">
        <v>906</v>
      </c>
      <c r="B829" s="4" t="s">
        <v>911</v>
      </c>
      <c r="C829" s="4" t="str">
        <f>"21005040103"</f>
        <v>21005040103</v>
      </c>
      <c r="D829" s="4"/>
    </row>
    <row r="830" spans="1:4" ht="24" customHeight="1">
      <c r="A830" s="4" t="s">
        <v>912</v>
      </c>
      <c r="B830" s="4" t="s">
        <v>913</v>
      </c>
      <c r="C830" s="4" t="str">
        <f>"21005061817"</f>
        <v>21005061817</v>
      </c>
      <c r="D830" s="4"/>
    </row>
    <row r="831" spans="1:4" ht="24" customHeight="1">
      <c r="A831" s="4" t="s">
        <v>914</v>
      </c>
      <c r="B831" s="4" t="s">
        <v>915</v>
      </c>
      <c r="C831" s="4" t="str">
        <f>"21005012127"</f>
        <v>21005012127</v>
      </c>
      <c r="D831" s="4"/>
    </row>
    <row r="832" spans="1:4" ht="24" customHeight="1">
      <c r="A832" s="4" t="s">
        <v>916</v>
      </c>
      <c r="B832" s="4" t="s">
        <v>917</v>
      </c>
      <c r="C832" s="4" t="str">
        <f>"21005061413"</f>
        <v>21005061413</v>
      </c>
      <c r="D832" s="4"/>
    </row>
    <row r="833" spans="1:4" ht="24" customHeight="1">
      <c r="A833" s="4" t="s">
        <v>916</v>
      </c>
      <c r="B833" s="4" t="s">
        <v>918</v>
      </c>
      <c r="C833" s="4" t="str">
        <f>"21005020121"</f>
        <v>21005020121</v>
      </c>
      <c r="D833" s="4"/>
    </row>
    <row r="834" spans="1:4" ht="24" customHeight="1">
      <c r="A834" s="4" t="s">
        <v>919</v>
      </c>
      <c r="B834" s="4" t="s">
        <v>920</v>
      </c>
      <c r="C834" s="4" t="str">
        <f>"21005040709"</f>
        <v>21005040709</v>
      </c>
      <c r="D834" s="4"/>
    </row>
    <row r="835" spans="1:4" ht="24" customHeight="1">
      <c r="A835" s="4" t="s">
        <v>919</v>
      </c>
      <c r="B835" s="4" t="s">
        <v>921</v>
      </c>
      <c r="C835" s="4" t="str">
        <f>"21005035213"</f>
        <v>21005035213</v>
      </c>
      <c r="D835" s="4"/>
    </row>
    <row r="836" spans="1:4" ht="24" customHeight="1">
      <c r="A836" s="4" t="s">
        <v>919</v>
      </c>
      <c r="B836" s="4" t="s">
        <v>922</v>
      </c>
      <c r="C836" s="4" t="str">
        <f>"21005012015"</f>
        <v>21005012015</v>
      </c>
      <c r="D836" s="4"/>
    </row>
    <row r="837" spans="1:4" ht="24" customHeight="1">
      <c r="A837" s="4" t="s">
        <v>923</v>
      </c>
      <c r="B837" s="4" t="s">
        <v>924</v>
      </c>
      <c r="C837" s="4" t="str">
        <f>"21005051520"</f>
        <v>21005051520</v>
      </c>
      <c r="D837" s="4"/>
    </row>
    <row r="838" spans="1:4" ht="24" customHeight="1">
      <c r="A838" s="4" t="s">
        <v>923</v>
      </c>
      <c r="B838" s="4" t="s">
        <v>925</v>
      </c>
      <c r="C838" s="4" t="str">
        <f>"21005041313"</f>
        <v>21005041313</v>
      </c>
      <c r="D838" s="4"/>
    </row>
    <row r="839" spans="1:4" ht="24" customHeight="1">
      <c r="A839" s="4" t="s">
        <v>923</v>
      </c>
      <c r="B839" s="4" t="s">
        <v>926</v>
      </c>
      <c r="C839" s="4" t="str">
        <f>"21005010801"</f>
        <v>21005010801</v>
      </c>
      <c r="D839" s="4"/>
    </row>
    <row r="840" spans="1:4" ht="24" customHeight="1">
      <c r="A840" s="4" t="s">
        <v>923</v>
      </c>
      <c r="B840" s="4" t="s">
        <v>927</v>
      </c>
      <c r="C840" s="4" t="str">
        <f>"21005061729"</f>
        <v>21005061729</v>
      </c>
      <c r="D840" s="4"/>
    </row>
    <row r="841" spans="1:4" ht="24" customHeight="1">
      <c r="A841" s="4" t="s">
        <v>923</v>
      </c>
      <c r="B841" s="4" t="s">
        <v>928</v>
      </c>
      <c r="C841" s="4" t="str">
        <f>"21005052126"</f>
        <v>21005052126</v>
      </c>
      <c r="D841" s="4"/>
    </row>
    <row r="842" spans="1:4" ht="24" customHeight="1">
      <c r="A842" s="4" t="s">
        <v>923</v>
      </c>
      <c r="B842" s="4" t="s">
        <v>929</v>
      </c>
      <c r="C842" s="4" t="str">
        <f>"21005014108"</f>
        <v>21005014108</v>
      </c>
      <c r="D842" s="4"/>
    </row>
    <row r="843" spans="1:4" ht="24" customHeight="1">
      <c r="A843" s="4" t="s">
        <v>923</v>
      </c>
      <c r="B843" s="4" t="s">
        <v>930</v>
      </c>
      <c r="C843" s="4" t="str">
        <f>"21005033503"</f>
        <v>21005033503</v>
      </c>
      <c r="D843" s="4"/>
    </row>
    <row r="844" spans="1:4" ht="24" customHeight="1">
      <c r="A844" s="4" t="s">
        <v>923</v>
      </c>
      <c r="B844" s="4" t="s">
        <v>931</v>
      </c>
      <c r="C844" s="4" t="str">
        <f>"21005022213"</f>
        <v>21005022213</v>
      </c>
      <c r="D844" s="4"/>
    </row>
    <row r="845" spans="1:4" ht="24" customHeight="1">
      <c r="A845" s="4" t="s">
        <v>923</v>
      </c>
      <c r="B845" s="4" t="s">
        <v>932</v>
      </c>
      <c r="C845" s="4" t="str">
        <f>"21005051802"</f>
        <v>21005051802</v>
      </c>
      <c r="D845" s="4"/>
    </row>
    <row r="846" spans="1:4" ht="24" customHeight="1">
      <c r="A846" s="4" t="s">
        <v>933</v>
      </c>
      <c r="B846" s="4" t="s">
        <v>934</v>
      </c>
      <c r="C846" s="4" t="str">
        <f>"21005061128"</f>
        <v>21005061128</v>
      </c>
      <c r="D846" s="4"/>
    </row>
    <row r="847" spans="1:4" ht="24" customHeight="1">
      <c r="A847" s="4" t="s">
        <v>933</v>
      </c>
      <c r="B847" s="4" t="s">
        <v>935</v>
      </c>
      <c r="C847" s="4" t="str">
        <f>"21005024204"</f>
        <v>21005024204</v>
      </c>
      <c r="D847" s="4"/>
    </row>
    <row r="848" spans="1:4" ht="24" customHeight="1">
      <c r="A848" s="4" t="s">
        <v>936</v>
      </c>
      <c r="B848" s="4" t="s">
        <v>937</v>
      </c>
      <c r="C848" s="4" t="str">
        <f>"21005023503"</f>
        <v>21005023503</v>
      </c>
      <c r="D848" s="4"/>
    </row>
    <row r="849" spans="1:4" ht="24" customHeight="1">
      <c r="A849" s="4" t="s">
        <v>936</v>
      </c>
      <c r="B849" s="4" t="s">
        <v>938</v>
      </c>
      <c r="C849" s="4" t="str">
        <f>"21005062312"</f>
        <v>21005062312</v>
      </c>
      <c r="D849" s="4"/>
    </row>
    <row r="850" spans="1:4" ht="24" customHeight="1">
      <c r="A850" s="4" t="s">
        <v>936</v>
      </c>
      <c r="B850" s="4" t="s">
        <v>939</v>
      </c>
      <c r="C850" s="4" t="str">
        <f>"21005043218"</f>
        <v>21005043218</v>
      </c>
      <c r="D850" s="4"/>
    </row>
    <row r="851" spans="1:4" ht="24" customHeight="1">
      <c r="A851" s="4" t="s">
        <v>936</v>
      </c>
      <c r="B851" s="4" t="s">
        <v>940</v>
      </c>
      <c r="C851" s="4" t="str">
        <f>"21005022815"</f>
        <v>21005022815</v>
      </c>
      <c r="D851" s="4"/>
    </row>
    <row r="852" spans="1:4" ht="24" customHeight="1">
      <c r="A852" s="4" t="s">
        <v>936</v>
      </c>
      <c r="B852" s="4" t="s">
        <v>941</v>
      </c>
      <c r="C852" s="4" t="str">
        <f>"21005053528"</f>
        <v>21005053528</v>
      </c>
      <c r="D852" s="4"/>
    </row>
    <row r="853" spans="1:4" ht="24" customHeight="1">
      <c r="A853" s="4" t="s">
        <v>936</v>
      </c>
      <c r="B853" s="4" t="s">
        <v>942</v>
      </c>
      <c r="C853" s="4" t="str">
        <f>"21005050815"</f>
        <v>21005050815</v>
      </c>
      <c r="D853" s="4"/>
    </row>
    <row r="854" spans="1:4" ht="24" customHeight="1">
      <c r="A854" s="4" t="s">
        <v>943</v>
      </c>
      <c r="B854" s="4" t="s">
        <v>944</v>
      </c>
      <c r="C854" s="4" t="str">
        <f>"21005052924"</f>
        <v>21005052924</v>
      </c>
      <c r="D854" s="4"/>
    </row>
    <row r="855" spans="1:4" ht="24" customHeight="1">
      <c r="A855" s="4" t="s">
        <v>943</v>
      </c>
      <c r="B855" s="4" t="s">
        <v>945</v>
      </c>
      <c r="C855" s="4" t="str">
        <f>"21005043616"</f>
        <v>21005043616</v>
      </c>
      <c r="D855" s="4"/>
    </row>
    <row r="856" spans="1:4" ht="24" customHeight="1">
      <c r="A856" s="4" t="s">
        <v>943</v>
      </c>
      <c r="B856" s="4" t="s">
        <v>946</v>
      </c>
      <c r="C856" s="4" t="str">
        <f>"21005061715"</f>
        <v>21005061715</v>
      </c>
      <c r="D856" s="4"/>
    </row>
    <row r="857" spans="1:4" ht="24" customHeight="1">
      <c r="A857" s="4" t="s">
        <v>947</v>
      </c>
      <c r="B857" s="4" t="s">
        <v>948</v>
      </c>
      <c r="C857" s="4" t="str">
        <f>"21005053416"</f>
        <v>21005053416</v>
      </c>
      <c r="D857" s="4"/>
    </row>
    <row r="858" spans="1:4" ht="24" customHeight="1">
      <c r="A858" s="4" t="s">
        <v>947</v>
      </c>
      <c r="B858" s="4" t="s">
        <v>949</v>
      </c>
      <c r="C858" s="4" t="str">
        <f>"21005060522"</f>
        <v>21005060522</v>
      </c>
      <c r="D858" s="4"/>
    </row>
    <row r="859" spans="1:4" ht="24" customHeight="1">
      <c r="A859" s="4" t="s">
        <v>950</v>
      </c>
      <c r="B859" s="4" t="s">
        <v>951</v>
      </c>
      <c r="C859" s="4" t="str">
        <f>"21005024108"</f>
        <v>21005024108</v>
      </c>
      <c r="D859" s="4"/>
    </row>
    <row r="860" spans="1:4" ht="24" customHeight="1">
      <c r="A860" s="4" t="s">
        <v>952</v>
      </c>
      <c r="B860" s="4" t="s">
        <v>953</v>
      </c>
      <c r="C860" s="4" t="str">
        <f>"21005051715"</f>
        <v>21005051715</v>
      </c>
      <c r="D860" s="4"/>
    </row>
    <row r="861" spans="1:4" ht="24" customHeight="1">
      <c r="A861" s="4" t="s">
        <v>952</v>
      </c>
      <c r="B861" s="4" t="s">
        <v>954</v>
      </c>
      <c r="C861" s="4" t="str">
        <f>"21005053520"</f>
        <v>21005053520</v>
      </c>
      <c r="D861" s="4"/>
    </row>
    <row r="862" spans="1:4" ht="24" customHeight="1">
      <c r="A862" s="4" t="s">
        <v>952</v>
      </c>
      <c r="B862" s="4" t="s">
        <v>955</v>
      </c>
      <c r="C862" s="4" t="str">
        <f>"21005031025"</f>
        <v>21005031025</v>
      </c>
      <c r="D862" s="4"/>
    </row>
    <row r="863" spans="1:4" ht="24" customHeight="1">
      <c r="A863" s="4" t="s">
        <v>956</v>
      </c>
      <c r="B863" s="4" t="s">
        <v>957</v>
      </c>
      <c r="C863" s="4" t="str">
        <f>"21005035111"</f>
        <v>21005035111</v>
      </c>
      <c r="D863" s="4"/>
    </row>
    <row r="864" spans="1:4" ht="24" customHeight="1">
      <c r="A864" s="4" t="s">
        <v>956</v>
      </c>
      <c r="B864" s="4" t="s">
        <v>958</v>
      </c>
      <c r="C864" s="4" t="str">
        <f>"21005010423"</f>
        <v>21005010423</v>
      </c>
      <c r="D864" s="4"/>
    </row>
    <row r="865" spans="1:4" ht="24" customHeight="1">
      <c r="A865" s="4" t="s">
        <v>956</v>
      </c>
      <c r="B865" s="4" t="s">
        <v>959</v>
      </c>
      <c r="C865" s="4" t="str">
        <f>"21005034006"</f>
        <v>21005034006</v>
      </c>
      <c r="D865" s="4"/>
    </row>
    <row r="866" spans="1:4" ht="24" customHeight="1">
      <c r="A866" s="4" t="s">
        <v>960</v>
      </c>
      <c r="B866" s="4" t="s">
        <v>961</v>
      </c>
      <c r="C866" s="4" t="str">
        <f>"21005041412"</f>
        <v>21005041412</v>
      </c>
      <c r="D866" s="4"/>
    </row>
    <row r="867" spans="1:4" ht="24" customHeight="1">
      <c r="A867" s="4" t="s">
        <v>960</v>
      </c>
      <c r="B867" s="4" t="s">
        <v>962</v>
      </c>
      <c r="C867" s="4" t="str">
        <f>"21005051730"</f>
        <v>21005051730</v>
      </c>
      <c r="D867" s="4"/>
    </row>
    <row r="868" spans="1:4" ht="24" customHeight="1">
      <c r="A868" s="4" t="s">
        <v>960</v>
      </c>
      <c r="B868" s="4" t="s">
        <v>963</v>
      </c>
      <c r="C868" s="4" t="str">
        <f>"21005021002"</f>
        <v>21005021002</v>
      </c>
      <c r="D868" s="4"/>
    </row>
    <row r="869" spans="1:4" ht="24" customHeight="1">
      <c r="A869" s="4" t="s">
        <v>964</v>
      </c>
      <c r="B869" s="4" t="s">
        <v>965</v>
      </c>
      <c r="C869" s="4" t="str">
        <f>"21005025103"</f>
        <v>21005025103</v>
      </c>
      <c r="D869" s="4"/>
    </row>
    <row r="870" spans="1:4" ht="24" customHeight="1">
      <c r="A870" s="4" t="s">
        <v>964</v>
      </c>
      <c r="B870" s="4" t="s">
        <v>966</v>
      </c>
      <c r="C870" s="4" t="str">
        <f>"21005061924"</f>
        <v>21005061924</v>
      </c>
      <c r="D870" s="4"/>
    </row>
    <row r="871" spans="1:4" ht="24" customHeight="1">
      <c r="A871" s="4" t="s">
        <v>964</v>
      </c>
      <c r="B871" s="4" t="s">
        <v>967</v>
      </c>
      <c r="C871" s="4" t="str">
        <f>"21005033904"</f>
        <v>21005033904</v>
      </c>
      <c r="D871" s="4"/>
    </row>
    <row r="872" spans="1:4" ht="24" customHeight="1">
      <c r="A872" s="4" t="s">
        <v>968</v>
      </c>
      <c r="B872" s="4" t="s">
        <v>969</v>
      </c>
      <c r="C872" s="4" t="str">
        <f>"21005042201"</f>
        <v>21005042201</v>
      </c>
      <c r="D872" s="4"/>
    </row>
    <row r="873" spans="1:4" ht="24" customHeight="1">
      <c r="A873" s="4" t="s">
        <v>968</v>
      </c>
      <c r="B873" s="4" t="s">
        <v>970</v>
      </c>
      <c r="C873" s="4" t="str">
        <f>"21005030921"</f>
        <v>21005030921</v>
      </c>
      <c r="D873" s="4"/>
    </row>
    <row r="874" spans="1:4" ht="24" customHeight="1">
      <c r="A874" s="4" t="s">
        <v>968</v>
      </c>
      <c r="B874" s="4" t="s">
        <v>971</v>
      </c>
      <c r="C874" s="4" t="str">
        <f>"21005020212"</f>
        <v>21005020212</v>
      </c>
      <c r="D874" s="4"/>
    </row>
    <row r="875" spans="1:4" ht="24" customHeight="1">
      <c r="A875" s="4" t="s">
        <v>968</v>
      </c>
      <c r="B875" s="4" t="s">
        <v>972</v>
      </c>
      <c r="C875" s="4" t="str">
        <f>"21005032816"</f>
        <v>21005032816</v>
      </c>
      <c r="D875" s="4"/>
    </row>
    <row r="876" spans="1:4" ht="24" customHeight="1">
      <c r="A876" s="4" t="s">
        <v>968</v>
      </c>
      <c r="B876" s="4" t="s">
        <v>973</v>
      </c>
      <c r="C876" s="4" t="str">
        <f>"21005041005"</f>
        <v>21005041005</v>
      </c>
      <c r="D876" s="4"/>
    </row>
    <row r="877" spans="1:4" ht="24" customHeight="1">
      <c r="A877" s="4" t="s">
        <v>968</v>
      </c>
      <c r="B877" s="4" t="s">
        <v>974</v>
      </c>
      <c r="C877" s="4" t="str">
        <f>"21005053422"</f>
        <v>21005053422</v>
      </c>
      <c r="D877" s="4"/>
    </row>
    <row r="878" spans="1:4" ht="24" customHeight="1">
      <c r="A878" s="4" t="s">
        <v>975</v>
      </c>
      <c r="B878" s="4" t="s">
        <v>976</v>
      </c>
      <c r="C878" s="4" t="str">
        <f>"21005061530"</f>
        <v>21005061530</v>
      </c>
      <c r="D878" s="4"/>
    </row>
    <row r="879" spans="1:4" ht="24" customHeight="1">
      <c r="A879" s="4" t="s">
        <v>975</v>
      </c>
      <c r="B879" s="4" t="s">
        <v>977</v>
      </c>
      <c r="C879" s="4" t="str">
        <f>"21005021417"</f>
        <v>21005021417</v>
      </c>
      <c r="D879" s="4"/>
    </row>
    <row r="880" spans="1:4" ht="24" customHeight="1">
      <c r="A880" s="4" t="s">
        <v>975</v>
      </c>
      <c r="B880" s="4" t="s">
        <v>978</v>
      </c>
      <c r="C880" s="4" t="str">
        <f>"21005051627"</f>
        <v>21005051627</v>
      </c>
      <c r="D880" s="4"/>
    </row>
    <row r="881" spans="1:4" ht="24" customHeight="1">
      <c r="A881" s="4" t="s">
        <v>975</v>
      </c>
      <c r="B881" s="4" t="s">
        <v>979</v>
      </c>
      <c r="C881" s="4" t="str">
        <f>"21005060611"</f>
        <v>21005060611</v>
      </c>
      <c r="D881" s="4"/>
    </row>
    <row r="882" spans="1:4" ht="24" customHeight="1">
      <c r="A882" s="4" t="s">
        <v>975</v>
      </c>
      <c r="B882" s="4" t="s">
        <v>980</v>
      </c>
      <c r="C882" s="4" t="str">
        <f>"21005053729"</f>
        <v>21005053729</v>
      </c>
      <c r="D882" s="4"/>
    </row>
    <row r="883" spans="1:4" ht="24" customHeight="1">
      <c r="A883" s="4" t="s">
        <v>981</v>
      </c>
      <c r="B883" s="4" t="s">
        <v>982</v>
      </c>
      <c r="C883" s="4" t="str">
        <f>"21005012423"</f>
        <v>21005012423</v>
      </c>
      <c r="D883" s="4"/>
    </row>
    <row r="884" spans="1:4" ht="24" customHeight="1">
      <c r="A884" s="4" t="s">
        <v>981</v>
      </c>
      <c r="B884" s="4" t="s">
        <v>983</v>
      </c>
      <c r="C884" s="4" t="str">
        <f>"21005015021"</f>
        <v>21005015021</v>
      </c>
      <c r="D884" s="4"/>
    </row>
    <row r="885" spans="1:4" ht="24" customHeight="1">
      <c r="A885" s="4" t="s">
        <v>981</v>
      </c>
      <c r="B885" s="4" t="s">
        <v>984</v>
      </c>
      <c r="C885" s="4" t="str">
        <f>"21005022302"</f>
        <v>21005022302</v>
      </c>
      <c r="D885" s="4"/>
    </row>
    <row r="886" spans="1:4" ht="24" customHeight="1">
      <c r="A886" s="4" t="s">
        <v>985</v>
      </c>
      <c r="B886" s="4" t="s">
        <v>986</v>
      </c>
      <c r="C886" s="4" t="str">
        <f>"21005013704"</f>
        <v>21005013704</v>
      </c>
      <c r="D886" s="4"/>
    </row>
    <row r="887" spans="1:4" ht="24" customHeight="1">
      <c r="A887" s="4" t="s">
        <v>985</v>
      </c>
      <c r="B887" s="4" t="s">
        <v>987</v>
      </c>
      <c r="C887" s="4" t="str">
        <f>"21005040310"</f>
        <v>21005040310</v>
      </c>
      <c r="D887" s="4"/>
    </row>
    <row r="888" spans="1:4" ht="24" customHeight="1">
      <c r="A888" s="4" t="s">
        <v>985</v>
      </c>
      <c r="B888" s="4" t="s">
        <v>988</v>
      </c>
      <c r="C888" s="4" t="str">
        <f>"21005031026"</f>
        <v>21005031026</v>
      </c>
      <c r="D888" s="4"/>
    </row>
    <row r="889" spans="1:4" ht="24" customHeight="1">
      <c r="A889" s="4" t="s">
        <v>989</v>
      </c>
      <c r="B889" s="4" t="s">
        <v>990</v>
      </c>
      <c r="C889" s="4" t="str">
        <f>"21005051906"</f>
        <v>21005051906</v>
      </c>
      <c r="D889" s="4"/>
    </row>
    <row r="890" spans="1:4" ht="24" customHeight="1">
      <c r="A890" s="4" t="s">
        <v>991</v>
      </c>
      <c r="B890" s="4" t="s">
        <v>992</v>
      </c>
      <c r="C890" s="4" t="str">
        <f>"21005021009"</f>
        <v>21005021009</v>
      </c>
      <c r="D890" s="4"/>
    </row>
    <row r="891" spans="1:4" ht="24" customHeight="1">
      <c r="A891" s="4" t="s">
        <v>993</v>
      </c>
      <c r="B891" s="4" t="s">
        <v>994</v>
      </c>
      <c r="C891" s="4" t="str">
        <f>"21005040902"</f>
        <v>21005040902</v>
      </c>
      <c r="D891" s="4"/>
    </row>
    <row r="892" spans="1:4" ht="24" customHeight="1">
      <c r="A892" s="4" t="s">
        <v>995</v>
      </c>
      <c r="B892" s="4" t="s">
        <v>996</v>
      </c>
      <c r="C892" s="4" t="str">
        <f>"21005022604"</f>
        <v>21005022604</v>
      </c>
      <c r="D892" s="4"/>
    </row>
    <row r="893" spans="1:4" ht="24" customHeight="1">
      <c r="A893" s="4" t="s">
        <v>995</v>
      </c>
      <c r="B893" s="4" t="s">
        <v>997</v>
      </c>
      <c r="C893" s="4" t="str">
        <f>"21005043402"</f>
        <v>21005043402</v>
      </c>
      <c r="D893" s="4"/>
    </row>
    <row r="894" spans="1:4" ht="24" customHeight="1">
      <c r="A894" s="4" t="s">
        <v>995</v>
      </c>
      <c r="B894" s="4" t="s">
        <v>998</v>
      </c>
      <c r="C894" s="4" t="str">
        <f>"21005031826"</f>
        <v>21005031826</v>
      </c>
      <c r="D894" s="4"/>
    </row>
    <row r="895" spans="1:4" ht="24" customHeight="1">
      <c r="A895" s="4" t="s">
        <v>995</v>
      </c>
      <c r="B895" s="4" t="s">
        <v>999</v>
      </c>
      <c r="C895" s="4" t="str">
        <f>"21005042812"</f>
        <v>21005042812</v>
      </c>
      <c r="D895" s="4"/>
    </row>
    <row r="896" spans="1:4" ht="24" customHeight="1">
      <c r="A896" s="4" t="s">
        <v>995</v>
      </c>
      <c r="B896" s="4" t="s">
        <v>1000</v>
      </c>
      <c r="C896" s="4" t="str">
        <f>"21005034128"</f>
        <v>21005034128</v>
      </c>
      <c r="D896" s="4"/>
    </row>
    <row r="897" spans="1:4" ht="24" customHeight="1">
      <c r="A897" s="4" t="s">
        <v>995</v>
      </c>
      <c r="B897" s="4" t="s">
        <v>1001</v>
      </c>
      <c r="C897" s="4" t="str">
        <f>"21005031626"</f>
        <v>21005031626</v>
      </c>
      <c r="D897" s="4"/>
    </row>
    <row r="898" spans="1:4" ht="24" customHeight="1">
      <c r="A898" s="4" t="s">
        <v>995</v>
      </c>
      <c r="B898" s="4" t="s">
        <v>1002</v>
      </c>
      <c r="C898" s="4" t="str">
        <f>"21005052914"</f>
        <v>21005052914</v>
      </c>
      <c r="D898" s="4"/>
    </row>
    <row r="899" spans="1:4" ht="24" customHeight="1">
      <c r="A899" s="4" t="s">
        <v>995</v>
      </c>
      <c r="B899" s="4" t="s">
        <v>1003</v>
      </c>
      <c r="C899" s="4" t="str">
        <f>"21005034707"</f>
        <v>21005034707</v>
      </c>
      <c r="D899" s="4"/>
    </row>
    <row r="900" spans="1:4" ht="24" customHeight="1">
      <c r="A900" s="4" t="s">
        <v>995</v>
      </c>
      <c r="B900" s="4" t="s">
        <v>1004</v>
      </c>
      <c r="C900" s="4" t="str">
        <f>"21005061124"</f>
        <v>21005061124</v>
      </c>
      <c r="D900" s="4"/>
    </row>
    <row r="901" spans="1:4" ht="24" customHeight="1">
      <c r="A901" s="4" t="s">
        <v>995</v>
      </c>
      <c r="B901" s="4" t="s">
        <v>1005</v>
      </c>
      <c r="C901" s="4" t="str">
        <f>"21005061603"</f>
        <v>21005061603</v>
      </c>
      <c r="D901" s="4"/>
    </row>
    <row r="902" spans="1:4" ht="24" customHeight="1">
      <c r="A902" s="4" t="s">
        <v>995</v>
      </c>
      <c r="B902" s="4" t="s">
        <v>1006</v>
      </c>
      <c r="C902" s="4" t="str">
        <f>"21005034726"</f>
        <v>21005034726</v>
      </c>
      <c r="D902" s="4"/>
    </row>
    <row r="903" spans="1:4" ht="24" customHeight="1">
      <c r="A903" s="4" t="s">
        <v>1007</v>
      </c>
      <c r="B903" s="4" t="s">
        <v>1008</v>
      </c>
      <c r="C903" s="4" t="str">
        <f>"21005030407"</f>
        <v>21005030407</v>
      </c>
      <c r="D903" s="4"/>
    </row>
    <row r="904" spans="1:4" ht="24" customHeight="1">
      <c r="A904" s="4" t="s">
        <v>1009</v>
      </c>
      <c r="B904" s="4" t="s">
        <v>1010</v>
      </c>
      <c r="C904" s="4" t="str">
        <f>"21005053117"</f>
        <v>21005053117</v>
      </c>
      <c r="D904" s="4"/>
    </row>
    <row r="905" spans="1:4" ht="24" customHeight="1">
      <c r="A905" s="4" t="s">
        <v>1009</v>
      </c>
      <c r="B905" s="4" t="s">
        <v>1011</v>
      </c>
      <c r="C905" s="4" t="str">
        <f>"21005024904"</f>
        <v>21005024904</v>
      </c>
      <c r="D905" s="4"/>
    </row>
    <row r="906" spans="1:4" ht="24" customHeight="1">
      <c r="A906" s="4" t="s">
        <v>1009</v>
      </c>
      <c r="B906" s="4" t="s">
        <v>1012</v>
      </c>
      <c r="C906" s="4" t="str">
        <f>"21005062707"</f>
        <v>21005062707</v>
      </c>
      <c r="D906" s="4"/>
    </row>
    <row r="907" spans="1:4" ht="24" customHeight="1">
      <c r="A907" s="4" t="s">
        <v>1013</v>
      </c>
      <c r="B907" s="4" t="s">
        <v>1014</v>
      </c>
      <c r="C907" s="4" t="str">
        <f>"21005023820"</f>
        <v>21005023820</v>
      </c>
      <c r="D907" s="4"/>
    </row>
    <row r="908" spans="1:4" ht="24" customHeight="1">
      <c r="A908" s="4" t="s">
        <v>1013</v>
      </c>
      <c r="B908" s="4" t="s">
        <v>1015</v>
      </c>
      <c r="C908" s="4" t="str">
        <f>"21005050613"</f>
        <v>21005050613</v>
      </c>
      <c r="D908" s="4"/>
    </row>
    <row r="909" spans="1:4" ht="24" customHeight="1">
      <c r="A909" s="4" t="s">
        <v>1013</v>
      </c>
      <c r="B909" s="4" t="s">
        <v>1016</v>
      </c>
      <c r="C909" s="4" t="str">
        <f>"21005031005"</f>
        <v>21005031005</v>
      </c>
      <c r="D909" s="4"/>
    </row>
    <row r="910" spans="1:4" ht="24" customHeight="1">
      <c r="A910" s="4" t="s">
        <v>1013</v>
      </c>
      <c r="B910" s="4" t="s">
        <v>1017</v>
      </c>
      <c r="C910" s="4" t="str">
        <f>"21005061625"</f>
        <v>21005061625</v>
      </c>
      <c r="D910" s="4"/>
    </row>
    <row r="911" spans="1:4" ht="24" customHeight="1">
      <c r="A911" s="4" t="s">
        <v>1013</v>
      </c>
      <c r="B911" s="4" t="s">
        <v>1018</v>
      </c>
      <c r="C911" s="4" t="str">
        <f>"21005031421"</f>
        <v>21005031421</v>
      </c>
      <c r="D911" s="4"/>
    </row>
    <row r="912" spans="1:4" ht="24" customHeight="1">
      <c r="A912" s="4" t="s">
        <v>1019</v>
      </c>
      <c r="B912" s="4" t="s">
        <v>1020</v>
      </c>
      <c r="C912" s="4" t="str">
        <f>"21005025628"</f>
        <v>21005025628</v>
      </c>
      <c r="D912" s="4"/>
    </row>
    <row r="913" spans="1:4" ht="24" customHeight="1">
      <c r="A913" s="4" t="s">
        <v>1019</v>
      </c>
      <c r="B913" s="4" t="s">
        <v>1021</v>
      </c>
      <c r="C913" s="4" t="str">
        <f>"21005041610"</f>
        <v>21005041610</v>
      </c>
      <c r="D913" s="4"/>
    </row>
    <row r="914" spans="1:4" ht="24" customHeight="1">
      <c r="A914" s="4" t="s">
        <v>1022</v>
      </c>
      <c r="B914" s="4" t="s">
        <v>1023</v>
      </c>
      <c r="C914" s="4" t="str">
        <f>"21005030712"</f>
        <v>21005030712</v>
      </c>
      <c r="D914" s="4"/>
    </row>
    <row r="915" spans="1:4" ht="24" customHeight="1">
      <c r="A915" s="4" t="s">
        <v>1022</v>
      </c>
      <c r="B915" s="4" t="s">
        <v>1024</v>
      </c>
      <c r="C915" s="4" t="str">
        <f>"21005012008"</f>
        <v>21005012008</v>
      </c>
      <c r="D915" s="4"/>
    </row>
    <row r="916" spans="1:4" ht="24" customHeight="1">
      <c r="A916" s="4" t="s">
        <v>1025</v>
      </c>
      <c r="B916" s="4" t="s">
        <v>1026</v>
      </c>
      <c r="C916" s="4" t="str">
        <f>"21005052505"</f>
        <v>21005052505</v>
      </c>
      <c r="D916" s="4"/>
    </row>
    <row r="917" spans="1:4" ht="24" customHeight="1">
      <c r="A917" s="4" t="s">
        <v>1025</v>
      </c>
      <c r="B917" s="4" t="s">
        <v>1027</v>
      </c>
      <c r="C917" s="4" t="str">
        <f>"21005043320"</f>
        <v>21005043320</v>
      </c>
      <c r="D917" s="4"/>
    </row>
    <row r="918" spans="1:4" ht="24" customHeight="1">
      <c r="A918" s="4" t="s">
        <v>1025</v>
      </c>
      <c r="B918" s="4" t="s">
        <v>1028</v>
      </c>
      <c r="C918" s="4" t="str">
        <f>"21005050406"</f>
        <v>21005050406</v>
      </c>
      <c r="D918" s="4"/>
    </row>
    <row r="919" spans="1:4" ht="24" customHeight="1">
      <c r="A919" s="4" t="s">
        <v>1025</v>
      </c>
      <c r="B919" s="4" t="s">
        <v>1029</v>
      </c>
      <c r="C919" s="4" t="str">
        <f>"21005043111"</f>
        <v>21005043111</v>
      </c>
      <c r="D919" s="4"/>
    </row>
    <row r="920" spans="1:4" ht="24" customHeight="1">
      <c r="A920" s="4" t="s">
        <v>1025</v>
      </c>
      <c r="B920" s="4" t="s">
        <v>1030</v>
      </c>
      <c r="C920" s="4" t="str">
        <f>"21005042906"</f>
        <v>21005042906</v>
      </c>
      <c r="D920" s="4"/>
    </row>
    <row r="921" spans="1:4" ht="24" customHeight="1">
      <c r="A921" s="4" t="s">
        <v>1025</v>
      </c>
      <c r="B921" s="4" t="s">
        <v>1031</v>
      </c>
      <c r="C921" s="4" t="str">
        <f>"21005050908"</f>
        <v>21005050908</v>
      </c>
      <c r="D921" s="4"/>
    </row>
    <row r="922" spans="1:4" ht="24" customHeight="1">
      <c r="A922" s="4" t="s">
        <v>1032</v>
      </c>
      <c r="B922" s="4" t="s">
        <v>1033</v>
      </c>
      <c r="C922" s="4" t="str">
        <f>"21005051414"</f>
        <v>21005051414</v>
      </c>
      <c r="D922" s="4"/>
    </row>
    <row r="923" spans="1:4" ht="24" customHeight="1">
      <c r="A923" s="4" t="s">
        <v>1032</v>
      </c>
      <c r="B923" s="4" t="s">
        <v>1034</v>
      </c>
      <c r="C923" s="4" t="str">
        <f>"21005051725"</f>
        <v>21005051725</v>
      </c>
      <c r="D923" s="4"/>
    </row>
    <row r="924" spans="1:4" ht="24" customHeight="1">
      <c r="A924" s="4" t="s">
        <v>1035</v>
      </c>
      <c r="B924" s="4" t="s">
        <v>1036</v>
      </c>
      <c r="C924" s="4" t="str">
        <f>"21005061611"</f>
        <v>21005061611</v>
      </c>
      <c r="D924" s="4"/>
    </row>
    <row r="925" spans="1:4" ht="24" customHeight="1">
      <c r="A925" s="4" t="s">
        <v>1035</v>
      </c>
      <c r="B925" s="4" t="s">
        <v>1037</v>
      </c>
      <c r="C925" s="4" t="str">
        <f>"21005052913"</f>
        <v>21005052913</v>
      </c>
      <c r="D925" s="4"/>
    </row>
    <row r="926" spans="1:4" ht="24" customHeight="1">
      <c r="A926" s="4" t="s">
        <v>1035</v>
      </c>
      <c r="B926" s="4" t="s">
        <v>1038</v>
      </c>
      <c r="C926" s="4" t="str">
        <f>"21005061713"</f>
        <v>21005061713</v>
      </c>
      <c r="D926" s="4"/>
    </row>
    <row r="927" spans="1:4" ht="24" customHeight="1">
      <c r="A927" s="4" t="s">
        <v>1035</v>
      </c>
      <c r="B927" s="4" t="s">
        <v>1039</v>
      </c>
      <c r="C927" s="4" t="str">
        <f>"21005051926"</f>
        <v>21005051926</v>
      </c>
      <c r="D927" s="4"/>
    </row>
    <row r="928" spans="1:4" ht="24" customHeight="1">
      <c r="A928" s="4" t="s">
        <v>1035</v>
      </c>
      <c r="B928" s="4" t="s">
        <v>1040</v>
      </c>
      <c r="C928" s="4" t="str">
        <f>"21005060423"</f>
        <v>21005060423</v>
      </c>
      <c r="D928" s="4"/>
    </row>
    <row r="929" spans="1:4" ht="24" customHeight="1">
      <c r="A929" s="4" t="s">
        <v>1035</v>
      </c>
      <c r="B929" s="4" t="s">
        <v>1041</v>
      </c>
      <c r="C929" s="4" t="str">
        <f>"21005035112"</f>
        <v>21005035112</v>
      </c>
      <c r="D929" s="4"/>
    </row>
    <row r="930" spans="1:4" ht="24" customHeight="1">
      <c r="A930" s="4" t="s">
        <v>1035</v>
      </c>
      <c r="B930" s="4" t="s">
        <v>1042</v>
      </c>
      <c r="C930" s="4" t="str">
        <f>"21005014905"</f>
        <v>21005014905</v>
      </c>
      <c r="D930" s="4"/>
    </row>
    <row r="931" spans="1:4" ht="24" customHeight="1">
      <c r="A931" s="4" t="s">
        <v>1035</v>
      </c>
      <c r="B931" s="4" t="s">
        <v>1043</v>
      </c>
      <c r="C931" s="4" t="str">
        <f>"21005061827"</f>
        <v>21005061827</v>
      </c>
      <c r="D931" s="4"/>
    </row>
    <row r="932" spans="1:4" ht="24" customHeight="1">
      <c r="A932" s="4" t="s">
        <v>1035</v>
      </c>
      <c r="B932" s="4" t="s">
        <v>1044</v>
      </c>
      <c r="C932" s="4" t="str">
        <f>"21005053525"</f>
        <v>21005053525</v>
      </c>
      <c r="D932" s="4"/>
    </row>
    <row r="933" spans="1:4" ht="24" customHeight="1">
      <c r="A933" s="4" t="s">
        <v>1045</v>
      </c>
      <c r="B933" s="4" t="s">
        <v>1046</v>
      </c>
      <c r="C933" s="4" t="str">
        <f>"21005043108"</f>
        <v>21005043108</v>
      </c>
      <c r="D933" s="4"/>
    </row>
    <row r="934" spans="1:4" ht="24" customHeight="1">
      <c r="A934" s="4" t="s">
        <v>1045</v>
      </c>
      <c r="B934" s="4" t="s">
        <v>1047</v>
      </c>
      <c r="C934" s="4" t="str">
        <f>"21005025626"</f>
        <v>21005025626</v>
      </c>
      <c r="D934" s="4"/>
    </row>
    <row r="935" spans="1:4" ht="24" customHeight="1">
      <c r="A935" s="4" t="s">
        <v>1045</v>
      </c>
      <c r="B935" s="4" t="s">
        <v>232</v>
      </c>
      <c r="C935" s="4" t="str">
        <f>"21005062017"</f>
        <v>21005062017</v>
      </c>
      <c r="D935" s="4"/>
    </row>
    <row r="936" spans="1:4" ht="24" customHeight="1">
      <c r="A936" s="4" t="s">
        <v>1045</v>
      </c>
      <c r="B936" s="4" t="s">
        <v>1048</v>
      </c>
      <c r="C936" s="4" t="str">
        <f>"21005052630"</f>
        <v>21005052630</v>
      </c>
      <c r="D936" s="4"/>
    </row>
    <row r="937" spans="1:4" ht="24" customHeight="1">
      <c r="A937" s="4" t="s">
        <v>1045</v>
      </c>
      <c r="B937" s="4" t="s">
        <v>1049</v>
      </c>
      <c r="C937" s="4" t="str">
        <f>"21005052408"</f>
        <v>21005052408</v>
      </c>
      <c r="D937" s="4"/>
    </row>
    <row r="938" spans="1:4" ht="24" customHeight="1">
      <c r="A938" s="4" t="s">
        <v>1045</v>
      </c>
      <c r="B938" s="4" t="s">
        <v>608</v>
      </c>
      <c r="C938" s="4" t="str">
        <f>"21005042427"</f>
        <v>21005042427</v>
      </c>
      <c r="D938" s="4"/>
    </row>
    <row r="939" spans="1:4" ht="24" customHeight="1">
      <c r="A939" s="4" t="s">
        <v>1045</v>
      </c>
      <c r="B939" s="4" t="s">
        <v>1050</v>
      </c>
      <c r="C939" s="4" t="str">
        <f>"21005052616"</f>
        <v>21005052616</v>
      </c>
      <c r="D939" s="4"/>
    </row>
    <row r="940" spans="1:4" ht="24" customHeight="1">
      <c r="A940" s="4" t="s">
        <v>1045</v>
      </c>
      <c r="B940" s="4" t="s">
        <v>1051</v>
      </c>
      <c r="C940" s="4" t="str">
        <f>"21005052816"</f>
        <v>21005052816</v>
      </c>
      <c r="D940" s="4"/>
    </row>
    <row r="941" spans="1:4" ht="24" customHeight="1">
      <c r="A941" s="4" t="s">
        <v>1045</v>
      </c>
      <c r="B941" s="4" t="s">
        <v>1052</v>
      </c>
      <c r="C941" s="4" t="str">
        <f>"21005050926"</f>
        <v>21005050926</v>
      </c>
      <c r="D941" s="4"/>
    </row>
    <row r="942" spans="1:4" ht="24" customHeight="1">
      <c r="A942" s="4" t="s">
        <v>1053</v>
      </c>
      <c r="B942" s="4" t="s">
        <v>1054</v>
      </c>
      <c r="C942" s="4" t="str">
        <f>"21005062130"</f>
        <v>21005062130</v>
      </c>
      <c r="D942" s="4"/>
    </row>
    <row r="943" spans="1:4" ht="24" customHeight="1">
      <c r="A943" s="4" t="s">
        <v>1053</v>
      </c>
      <c r="B943" s="4" t="s">
        <v>1055</v>
      </c>
      <c r="C943" s="4" t="str">
        <f>"21005022703"</f>
        <v>21005022703</v>
      </c>
      <c r="D943" s="4"/>
    </row>
    <row r="944" spans="1:4" ht="24" customHeight="1">
      <c r="A944" s="4" t="s">
        <v>1053</v>
      </c>
      <c r="B944" s="4" t="s">
        <v>1056</v>
      </c>
      <c r="C944" s="4" t="str">
        <f>"21005061716"</f>
        <v>21005061716</v>
      </c>
      <c r="D944" s="4"/>
    </row>
    <row r="945" spans="1:4" ht="24" customHeight="1">
      <c r="A945" s="4" t="s">
        <v>1053</v>
      </c>
      <c r="B945" s="4" t="s">
        <v>1057</v>
      </c>
      <c r="C945" s="4" t="str">
        <f>"21005034527"</f>
        <v>21005034527</v>
      </c>
      <c r="D945" s="4"/>
    </row>
    <row r="946" spans="1:4" ht="24" customHeight="1">
      <c r="A946" s="4" t="s">
        <v>1053</v>
      </c>
      <c r="B946" s="4" t="s">
        <v>1058</v>
      </c>
      <c r="C946" s="4" t="str">
        <f>"21005062411"</f>
        <v>21005062411</v>
      </c>
      <c r="D946" s="4"/>
    </row>
    <row r="947" spans="1:4" ht="24" customHeight="1">
      <c r="A947" s="4" t="s">
        <v>1053</v>
      </c>
      <c r="B947" s="4" t="s">
        <v>1059</v>
      </c>
      <c r="C947" s="4" t="str">
        <f>"21005042301"</f>
        <v>21005042301</v>
      </c>
      <c r="D947" s="4"/>
    </row>
    <row r="948" spans="1:4" ht="24" customHeight="1">
      <c r="A948" s="4" t="s">
        <v>1060</v>
      </c>
      <c r="B948" s="4" t="s">
        <v>1061</v>
      </c>
      <c r="C948" s="4" t="str">
        <f>"21005050617"</f>
        <v>21005050617</v>
      </c>
      <c r="D948" s="4"/>
    </row>
    <row r="949" spans="1:4" ht="24" customHeight="1">
      <c r="A949" s="4" t="s">
        <v>1060</v>
      </c>
      <c r="B949" s="4" t="s">
        <v>1062</v>
      </c>
      <c r="C949" s="4" t="str">
        <f>"21005052130"</f>
        <v>21005052130</v>
      </c>
      <c r="D949" s="4"/>
    </row>
    <row r="950" spans="1:4" ht="24" customHeight="1">
      <c r="A950" s="4" t="s">
        <v>1060</v>
      </c>
      <c r="B950" s="4" t="s">
        <v>1063</v>
      </c>
      <c r="C950" s="4" t="str">
        <f>"21005015116"</f>
        <v>21005015116</v>
      </c>
      <c r="D950" s="4"/>
    </row>
    <row r="951" spans="1:4" ht="24" customHeight="1">
      <c r="A951" s="4" t="s">
        <v>1060</v>
      </c>
      <c r="B951" s="4" t="s">
        <v>1064</v>
      </c>
      <c r="C951" s="4" t="str">
        <f>"21005050620"</f>
        <v>21005050620</v>
      </c>
      <c r="D951" s="4"/>
    </row>
    <row r="952" spans="1:4" ht="24" customHeight="1">
      <c r="A952" s="4" t="s">
        <v>1065</v>
      </c>
      <c r="B952" s="4" t="s">
        <v>1066</v>
      </c>
      <c r="C952" s="4" t="str">
        <f>"21005061328"</f>
        <v>21005061328</v>
      </c>
      <c r="D952" s="4"/>
    </row>
    <row r="953" spans="1:4" ht="24" customHeight="1">
      <c r="A953" s="4" t="s">
        <v>1065</v>
      </c>
      <c r="B953" s="4" t="s">
        <v>1067</v>
      </c>
      <c r="C953" s="4" t="str">
        <f>"21005060606"</f>
        <v>21005060606</v>
      </c>
      <c r="D953" s="4"/>
    </row>
    <row r="954" spans="1:4" ht="24" customHeight="1">
      <c r="A954" s="4" t="s">
        <v>1068</v>
      </c>
      <c r="B954" s="4" t="s">
        <v>1069</v>
      </c>
      <c r="C954" s="4" t="str">
        <f>"21005012421"</f>
        <v>21005012421</v>
      </c>
      <c r="D954" s="4"/>
    </row>
    <row r="955" spans="1:4" ht="24" customHeight="1">
      <c r="A955" s="4" t="s">
        <v>1068</v>
      </c>
      <c r="B955" s="4" t="s">
        <v>1070</v>
      </c>
      <c r="C955" s="4" t="str">
        <f>"21005043301"</f>
        <v>21005043301</v>
      </c>
      <c r="D955" s="4"/>
    </row>
    <row r="956" spans="1:4" ht="24" customHeight="1">
      <c r="A956" s="4" t="s">
        <v>1068</v>
      </c>
      <c r="B956" s="4" t="s">
        <v>1071</v>
      </c>
      <c r="C956" s="4" t="str">
        <f>"21005060702"</f>
        <v>21005060702</v>
      </c>
      <c r="D956" s="4"/>
    </row>
    <row r="957" spans="1:4" ht="24" customHeight="1">
      <c r="A957" s="4" t="s">
        <v>1072</v>
      </c>
      <c r="B957" s="4" t="s">
        <v>1073</v>
      </c>
      <c r="C957" s="4" t="str">
        <f>"21005061325"</f>
        <v>21005061325</v>
      </c>
      <c r="D957" s="4"/>
    </row>
    <row r="958" spans="1:4" ht="24" customHeight="1">
      <c r="A958" s="4" t="s">
        <v>1072</v>
      </c>
      <c r="B958" s="4" t="s">
        <v>1074</v>
      </c>
      <c r="C958" s="4" t="str">
        <f>"21005012613"</f>
        <v>21005012613</v>
      </c>
      <c r="D958" s="4"/>
    </row>
    <row r="959" spans="1:4" ht="24" customHeight="1">
      <c r="A959" s="4" t="s">
        <v>1072</v>
      </c>
      <c r="B959" s="4" t="s">
        <v>1075</v>
      </c>
      <c r="C959" s="4" t="str">
        <f>"21005023127"</f>
        <v>21005023127</v>
      </c>
      <c r="D959" s="4"/>
    </row>
    <row r="960" spans="1:4" ht="24" customHeight="1">
      <c r="A960" s="4" t="s">
        <v>1072</v>
      </c>
      <c r="B960" s="4" t="s">
        <v>1076</v>
      </c>
      <c r="C960" s="4" t="str">
        <f>"21005011219"</f>
        <v>21005011219</v>
      </c>
      <c r="D960" s="4"/>
    </row>
    <row r="961" spans="1:4" ht="24" customHeight="1">
      <c r="A961" s="4" t="s">
        <v>1072</v>
      </c>
      <c r="B961" s="4" t="s">
        <v>1077</v>
      </c>
      <c r="C961" s="4" t="str">
        <f>"21005020222"</f>
        <v>21005020222</v>
      </c>
      <c r="D961" s="4"/>
    </row>
    <row r="962" spans="1:4" ht="24" customHeight="1">
      <c r="A962" s="4" t="s">
        <v>1072</v>
      </c>
      <c r="B962" s="4" t="s">
        <v>1078</v>
      </c>
      <c r="C962" s="4" t="str">
        <f>"21005012219"</f>
        <v>21005012219</v>
      </c>
      <c r="D962" s="4"/>
    </row>
    <row r="963" spans="1:4" ht="24" customHeight="1">
      <c r="A963" s="4" t="s">
        <v>1079</v>
      </c>
      <c r="B963" s="4" t="s">
        <v>1080</v>
      </c>
      <c r="C963" s="4" t="str">
        <f>"21005033929"</f>
        <v>21005033929</v>
      </c>
      <c r="D963" s="4"/>
    </row>
    <row r="964" spans="1:4" ht="24" customHeight="1">
      <c r="A964" s="4" t="s">
        <v>1079</v>
      </c>
      <c r="B964" s="4" t="s">
        <v>1081</v>
      </c>
      <c r="C964" s="4" t="str">
        <f>"21005061618"</f>
        <v>21005061618</v>
      </c>
      <c r="D964" s="4"/>
    </row>
    <row r="965" spans="1:4" ht="24" customHeight="1">
      <c r="A965" s="4" t="s">
        <v>1079</v>
      </c>
      <c r="B965" s="4" t="s">
        <v>1082</v>
      </c>
      <c r="C965" s="4" t="str">
        <f>"21005014404"</f>
        <v>21005014404</v>
      </c>
      <c r="D965" s="4"/>
    </row>
    <row r="966" spans="1:4" ht="24" customHeight="1">
      <c r="A966" s="4" t="s">
        <v>1083</v>
      </c>
      <c r="B966" s="4" t="s">
        <v>1084</v>
      </c>
      <c r="C966" s="4" t="str">
        <f>"21005052123"</f>
        <v>21005052123</v>
      </c>
      <c r="D966" s="4"/>
    </row>
    <row r="967" spans="1:4" ht="24" customHeight="1">
      <c r="A967" s="4" t="s">
        <v>1085</v>
      </c>
      <c r="B967" s="4" t="s">
        <v>1086</v>
      </c>
      <c r="C967" s="4" t="str">
        <f>"21005062425"</f>
        <v>21005062425</v>
      </c>
      <c r="D967" s="4"/>
    </row>
    <row r="968" spans="1:4" ht="24" customHeight="1">
      <c r="A968" s="4" t="s">
        <v>1085</v>
      </c>
      <c r="B968" s="4" t="s">
        <v>1087</v>
      </c>
      <c r="C968" s="4" t="str">
        <f>"21005050212"</f>
        <v>21005050212</v>
      </c>
      <c r="D968" s="4"/>
    </row>
    <row r="969" spans="1:4" ht="24" customHeight="1">
      <c r="A969" s="4" t="s">
        <v>1085</v>
      </c>
      <c r="B969" s="4" t="s">
        <v>1088</v>
      </c>
      <c r="C969" s="4" t="str">
        <f>"21005050907"</f>
        <v>21005050907</v>
      </c>
      <c r="D969" s="4"/>
    </row>
    <row r="970" spans="1:4" ht="24" customHeight="1">
      <c r="A970" s="4" t="s">
        <v>1085</v>
      </c>
      <c r="B970" s="4" t="s">
        <v>1089</v>
      </c>
      <c r="C970" s="4" t="str">
        <f>"21005053616"</f>
        <v>21005053616</v>
      </c>
      <c r="D970" s="4"/>
    </row>
    <row r="971" spans="1:4" ht="24" customHeight="1">
      <c r="A971" s="4" t="s">
        <v>1085</v>
      </c>
      <c r="B971" s="4" t="s">
        <v>1090</v>
      </c>
      <c r="C971" s="4" t="str">
        <f>"21005062023"</f>
        <v>21005062023</v>
      </c>
      <c r="D971" s="4"/>
    </row>
    <row r="972" spans="1:4" ht="24" customHeight="1">
      <c r="A972" s="4" t="s">
        <v>1091</v>
      </c>
      <c r="B972" s="4" t="s">
        <v>1092</v>
      </c>
      <c r="C972" s="4" t="str">
        <f>"21005034712"</f>
        <v>21005034712</v>
      </c>
      <c r="D972" s="4"/>
    </row>
    <row r="973" spans="1:4" ht="24" customHeight="1">
      <c r="A973" s="4" t="s">
        <v>1091</v>
      </c>
      <c r="B973" s="4" t="s">
        <v>1093</v>
      </c>
      <c r="C973" s="4" t="str">
        <f>"21005060730"</f>
        <v>21005060730</v>
      </c>
      <c r="D973" s="4"/>
    </row>
    <row r="974" spans="1:4" ht="24" customHeight="1">
      <c r="A974" s="4" t="s">
        <v>1091</v>
      </c>
      <c r="B974" s="4" t="s">
        <v>1094</v>
      </c>
      <c r="C974" s="4" t="str">
        <f>"21005034607"</f>
        <v>21005034607</v>
      </c>
      <c r="D974" s="4"/>
    </row>
    <row r="975" spans="1:4" ht="24" customHeight="1">
      <c r="A975" s="4" t="s">
        <v>1095</v>
      </c>
      <c r="B975" s="4" t="s">
        <v>1096</v>
      </c>
      <c r="C975" s="4" t="str">
        <f>"21005050513"</f>
        <v>21005050513</v>
      </c>
      <c r="D975" s="4"/>
    </row>
    <row r="976" spans="1:4" ht="24" customHeight="1">
      <c r="A976" s="4" t="s">
        <v>1095</v>
      </c>
      <c r="B976" s="4" t="s">
        <v>1097</v>
      </c>
      <c r="C976" s="4" t="str">
        <f>"21005052928"</f>
        <v>21005052928</v>
      </c>
      <c r="D976" s="4"/>
    </row>
    <row r="977" spans="1:4" ht="24" customHeight="1">
      <c r="A977" s="4" t="s">
        <v>1098</v>
      </c>
      <c r="B977" s="4" t="s">
        <v>1099</v>
      </c>
      <c r="C977" s="4" t="str">
        <f>"21005061311"</f>
        <v>21005061311</v>
      </c>
      <c r="D977" s="4"/>
    </row>
    <row r="978" spans="1:4" ht="24" customHeight="1">
      <c r="A978" s="4" t="s">
        <v>1098</v>
      </c>
      <c r="B978" s="4" t="s">
        <v>1100</v>
      </c>
      <c r="C978" s="4" t="str">
        <f>"21005061608"</f>
        <v>21005061608</v>
      </c>
      <c r="D978" s="4"/>
    </row>
    <row r="979" spans="1:4" ht="24" customHeight="1">
      <c r="A979" s="4" t="s">
        <v>1098</v>
      </c>
      <c r="B979" s="4" t="s">
        <v>1101</v>
      </c>
      <c r="C979" s="4" t="str">
        <f>"21005020803"</f>
        <v>21005020803</v>
      </c>
      <c r="D979" s="4"/>
    </row>
    <row r="980" spans="1:4" ht="24" customHeight="1">
      <c r="A980" s="4" t="s">
        <v>1102</v>
      </c>
      <c r="B980" s="4" t="s">
        <v>1103</v>
      </c>
      <c r="C980" s="4" t="str">
        <f>"21005051122"</f>
        <v>21005051122</v>
      </c>
      <c r="D980" s="4"/>
    </row>
    <row r="981" spans="1:4" ht="24" customHeight="1">
      <c r="A981" s="4" t="s">
        <v>1102</v>
      </c>
      <c r="B981" s="4" t="s">
        <v>1104</v>
      </c>
      <c r="C981" s="4" t="str">
        <f>"21005053211"</f>
        <v>21005053211</v>
      </c>
      <c r="D981" s="4"/>
    </row>
    <row r="982" spans="1:4" ht="24" customHeight="1">
      <c r="A982" s="4" t="s">
        <v>1102</v>
      </c>
      <c r="B982" s="4" t="s">
        <v>1105</v>
      </c>
      <c r="C982" s="4" t="str">
        <f>"21005040404"</f>
        <v>21005040404</v>
      </c>
      <c r="D982" s="4"/>
    </row>
    <row r="983" spans="1:4" ht="24" customHeight="1">
      <c r="A983" s="4" t="s">
        <v>1106</v>
      </c>
      <c r="B983" s="4" t="s">
        <v>1107</v>
      </c>
      <c r="C983" s="4" t="str">
        <f>"21005050119"</f>
        <v>21005050119</v>
      </c>
      <c r="D983" s="4"/>
    </row>
    <row r="984" spans="1:4" ht="24" customHeight="1">
      <c r="A984" s="4" t="s">
        <v>1108</v>
      </c>
      <c r="B984" s="4" t="s">
        <v>1109</v>
      </c>
      <c r="C984" s="4" t="str">
        <f>"21005043718"</f>
        <v>21005043718</v>
      </c>
      <c r="D984" s="4"/>
    </row>
    <row r="985" spans="1:4" ht="24" customHeight="1">
      <c r="A985" s="4" t="s">
        <v>1108</v>
      </c>
      <c r="B985" s="4" t="s">
        <v>1110</v>
      </c>
      <c r="C985" s="4" t="str">
        <f>"21005062610"</f>
        <v>21005062610</v>
      </c>
      <c r="D985" s="4"/>
    </row>
    <row r="986" spans="1:4" ht="24" customHeight="1">
      <c r="A986" s="4" t="s">
        <v>1111</v>
      </c>
      <c r="B986" s="4" t="s">
        <v>1112</v>
      </c>
      <c r="C986" s="4" t="str">
        <f>"21005051402"</f>
        <v>21005051402</v>
      </c>
      <c r="D986" s="4"/>
    </row>
    <row r="987" spans="1:4" ht="24" customHeight="1">
      <c r="A987" s="4" t="s">
        <v>1111</v>
      </c>
      <c r="B987" s="4" t="s">
        <v>1113</v>
      </c>
      <c r="C987" s="4" t="str">
        <f>"21005053216"</f>
        <v>21005053216</v>
      </c>
      <c r="D987" s="4"/>
    </row>
    <row r="988" spans="1:4" ht="24" customHeight="1">
      <c r="A988" s="4" t="s">
        <v>1111</v>
      </c>
      <c r="B988" s="4" t="s">
        <v>1114</v>
      </c>
      <c r="C988" s="4" t="str">
        <f>"21005043724"</f>
        <v>21005043724</v>
      </c>
      <c r="D988" s="4"/>
    </row>
    <row r="989" spans="1:4" ht="24" customHeight="1">
      <c r="A989" s="4" t="s">
        <v>1111</v>
      </c>
      <c r="B989" s="4" t="s">
        <v>1115</v>
      </c>
      <c r="C989" s="4" t="str">
        <f>"21005012224"</f>
        <v>21005012224</v>
      </c>
      <c r="D989" s="4"/>
    </row>
    <row r="990" spans="1:4" ht="24" customHeight="1">
      <c r="A990" s="4" t="s">
        <v>1111</v>
      </c>
      <c r="B990" s="4" t="s">
        <v>1116</v>
      </c>
      <c r="C990" s="4" t="str">
        <f>"21005034602"</f>
        <v>21005034602</v>
      </c>
      <c r="D990" s="4"/>
    </row>
    <row r="991" spans="1:4" ht="24" customHeight="1">
      <c r="A991" s="4" t="s">
        <v>1111</v>
      </c>
      <c r="B991" s="4" t="s">
        <v>28</v>
      </c>
      <c r="C991" s="4" t="str">
        <f>"21005053630"</f>
        <v>21005053630</v>
      </c>
      <c r="D991" s="4"/>
    </row>
    <row r="992" spans="1:4" ht="24" customHeight="1">
      <c r="A992" s="4" t="s">
        <v>1111</v>
      </c>
      <c r="B992" s="4" t="s">
        <v>1117</v>
      </c>
      <c r="C992" s="4" t="str">
        <f>"21005051904"</f>
        <v>21005051904</v>
      </c>
      <c r="D992" s="4"/>
    </row>
    <row r="993" spans="1:4" ht="24" customHeight="1">
      <c r="A993" s="4" t="s">
        <v>1111</v>
      </c>
      <c r="B993" s="4" t="s">
        <v>1118</v>
      </c>
      <c r="C993" s="4" t="str">
        <f>"21005053110"</f>
        <v>21005053110</v>
      </c>
      <c r="D993" s="4"/>
    </row>
    <row r="994" spans="1:4" ht="24" customHeight="1">
      <c r="A994" s="4" t="s">
        <v>1111</v>
      </c>
      <c r="B994" s="4" t="s">
        <v>196</v>
      </c>
      <c r="C994" s="4" t="str">
        <f>"21005050524"</f>
        <v>21005050524</v>
      </c>
      <c r="D994" s="4"/>
    </row>
    <row r="995" spans="1:4" ht="24" customHeight="1">
      <c r="A995" s="4" t="s">
        <v>1119</v>
      </c>
      <c r="B995" s="4" t="s">
        <v>1120</v>
      </c>
      <c r="C995" s="4" t="str">
        <f>"21005023201"</f>
        <v>21005023201</v>
      </c>
      <c r="D995" s="4"/>
    </row>
    <row r="996" spans="1:4" ht="24" customHeight="1">
      <c r="A996" s="4" t="s">
        <v>1119</v>
      </c>
      <c r="B996" s="4" t="s">
        <v>1121</v>
      </c>
      <c r="C996" s="4" t="str">
        <f>"21005052718"</f>
        <v>21005052718</v>
      </c>
      <c r="D996" s="4"/>
    </row>
    <row r="997" spans="1:4" ht="24" customHeight="1">
      <c r="A997" s="4" t="s">
        <v>1122</v>
      </c>
      <c r="B997" s="4" t="s">
        <v>1123</v>
      </c>
      <c r="C997" s="4" t="str">
        <f>"21005052611"</f>
        <v>21005052611</v>
      </c>
      <c r="D997" s="4"/>
    </row>
    <row r="998" spans="1:4" ht="24" customHeight="1">
      <c r="A998" s="4" t="s">
        <v>1122</v>
      </c>
      <c r="B998" s="4" t="s">
        <v>1124</v>
      </c>
      <c r="C998" s="4" t="str">
        <f>"21005051220"</f>
        <v>21005051220</v>
      </c>
      <c r="D998" s="4"/>
    </row>
    <row r="999" spans="1:4" ht="24" customHeight="1">
      <c r="A999" s="4" t="s">
        <v>1122</v>
      </c>
      <c r="B999" s="4" t="s">
        <v>1125</v>
      </c>
      <c r="C999" s="4" t="str">
        <f>"21005060723"</f>
        <v>21005060723</v>
      </c>
      <c r="D999" s="4"/>
    </row>
    <row r="1000" spans="1:4" ht="24" customHeight="1">
      <c r="A1000" s="4" t="s">
        <v>1126</v>
      </c>
      <c r="B1000" s="4" t="s">
        <v>1127</v>
      </c>
      <c r="C1000" s="4" t="str">
        <f>"21005021912"</f>
        <v>21005021912</v>
      </c>
      <c r="D1000" s="4"/>
    </row>
    <row r="1001" spans="1:4" ht="24" customHeight="1">
      <c r="A1001" s="4" t="s">
        <v>1126</v>
      </c>
      <c r="B1001" s="4" t="s">
        <v>1128</v>
      </c>
      <c r="C1001" s="4" t="str">
        <f>"21005060312"</f>
        <v>21005060312</v>
      </c>
      <c r="D1001" s="4"/>
    </row>
    <row r="1002" spans="1:4" ht="24" customHeight="1">
      <c r="A1002" s="4" t="s">
        <v>1126</v>
      </c>
      <c r="B1002" s="4" t="s">
        <v>1129</v>
      </c>
      <c r="C1002" s="4" t="str">
        <f>"21005060413"</f>
        <v>21005060413</v>
      </c>
      <c r="D1002" s="4"/>
    </row>
    <row r="1003" spans="1:4" ht="24" customHeight="1">
      <c r="A1003" s="4" t="s">
        <v>1130</v>
      </c>
      <c r="B1003" s="4" t="s">
        <v>1131</v>
      </c>
      <c r="C1003" s="4" t="str">
        <f>"21005053523"</f>
        <v>21005053523</v>
      </c>
      <c r="D1003" s="4"/>
    </row>
    <row r="1004" spans="1:4" ht="24" customHeight="1">
      <c r="A1004" s="4" t="s">
        <v>1130</v>
      </c>
      <c r="B1004" s="4" t="s">
        <v>1132</v>
      </c>
      <c r="C1004" s="4" t="str">
        <f>"21005023205"</f>
        <v>21005023205</v>
      </c>
      <c r="D1004" s="4"/>
    </row>
    <row r="1005" spans="1:4" ht="24" customHeight="1">
      <c r="A1005" s="4" t="s">
        <v>1133</v>
      </c>
      <c r="B1005" s="4" t="s">
        <v>1134</v>
      </c>
      <c r="C1005" s="4" t="str">
        <f>"21005024507"</f>
        <v>21005024507</v>
      </c>
      <c r="D1005" s="4"/>
    </row>
    <row r="1006" spans="1:4" ht="24" customHeight="1">
      <c r="A1006" s="4" t="s">
        <v>1133</v>
      </c>
      <c r="B1006" s="4" t="s">
        <v>1135</v>
      </c>
      <c r="C1006" s="4" t="str">
        <f>"21005031001"</f>
        <v>21005031001</v>
      </c>
      <c r="D1006" s="4"/>
    </row>
    <row r="1007" spans="1:4" ht="24" customHeight="1">
      <c r="A1007" s="4" t="s">
        <v>1136</v>
      </c>
      <c r="B1007" s="4" t="s">
        <v>1137</v>
      </c>
      <c r="C1007" s="4" t="str">
        <f>"21005061309"</f>
        <v>21005061309</v>
      </c>
      <c r="D1007" s="4"/>
    </row>
    <row r="1008" spans="1:4" ht="24" customHeight="1">
      <c r="A1008" s="4" t="s">
        <v>1136</v>
      </c>
      <c r="B1008" s="4" t="s">
        <v>1138</v>
      </c>
      <c r="C1008" s="4" t="str">
        <f>"21005061926"</f>
        <v>21005061926</v>
      </c>
      <c r="D1008" s="4"/>
    </row>
    <row r="1009" spans="1:4" ht="24" customHeight="1">
      <c r="A1009" s="4" t="s">
        <v>1136</v>
      </c>
      <c r="B1009" s="4" t="s">
        <v>1139</v>
      </c>
      <c r="C1009" s="4" t="str">
        <f>"21005023107"</f>
        <v>21005023107</v>
      </c>
      <c r="D1009" s="4"/>
    </row>
    <row r="1010" spans="1:4" ht="24" customHeight="1">
      <c r="A1010" s="4" t="s">
        <v>1140</v>
      </c>
      <c r="B1010" s="4" t="s">
        <v>1141</v>
      </c>
      <c r="C1010" s="4" t="str">
        <f>"21005050307"</f>
        <v>21005050307</v>
      </c>
      <c r="D1010" s="4"/>
    </row>
    <row r="1011" spans="1:4" ht="24" customHeight="1">
      <c r="A1011" s="4" t="s">
        <v>1140</v>
      </c>
      <c r="B1011" s="4" t="s">
        <v>1142</v>
      </c>
      <c r="C1011" s="4" t="str">
        <f>"21005052211"</f>
        <v>21005052211</v>
      </c>
      <c r="D1011" s="4"/>
    </row>
  </sheetData>
  <autoFilter ref="A2:D1011"/>
  <mergeCells count="1">
    <mergeCell ref="A1:D1"/>
  </mergeCells>
  <phoneticPr fontId="3" type="noConversion"/>
  <conditionalFormatting sqref="C2:C1048576">
    <cfRule type="duplicateValues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进入面试人员名单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rens</dc:creator>
  <cp:lastModifiedBy>xb21cn</cp:lastModifiedBy>
  <dcterms:created xsi:type="dcterms:W3CDTF">2008-09-11T17:22:00Z</dcterms:created>
  <dcterms:modified xsi:type="dcterms:W3CDTF">2021-08-30T06:42:44Z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8A8986A82ECB4E89BD5BE824D1F94AF8</vt:lpwstr>
  </property>
  <property fmtid="{D5CDD505-2E9C-101B-9397-08002B2CF9AE}" pid="3" name="KSOProductBuildVer">
    <vt:lpwstr>2052-11.1.0.10700</vt:lpwstr>
  </property>
</Properties>
</file>