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956_60911165a2d1e" sheetId="1" r:id="rId1"/>
  </sheets>
  <definedNames>
    <definedName name="_xlnm._FilterDatabase" localSheetId="0" hidden="1">'2956_60911165a2d1e'!$A$2:$D$629</definedName>
  </definedNames>
  <calcPr fullCalcOnLoad="1"/>
</workbook>
</file>

<file path=xl/sharedStrings.xml><?xml version="1.0" encoding="utf-8"?>
<sst xmlns="http://schemas.openxmlformats.org/spreadsheetml/2006/main" count="632" uniqueCount="7">
  <si>
    <t>2021年泗县面向社会公开招聘幼儿园教师笔试成绩</t>
  </si>
  <si>
    <t>岗位代码</t>
  </si>
  <si>
    <t>准考证号</t>
  </si>
  <si>
    <t>笔试成绩</t>
  </si>
  <si>
    <t>备注</t>
  </si>
  <si>
    <t>缺考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</si>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</sst>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9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9.375" style="1" customWidth="1"/>
    <col min="2" max="2" width="11.625" style="1" bestFit="1" customWidth="1"/>
    <col min="3" max="3" width="11.50390625" style="2" bestFit="1" customWidth="1"/>
    <col min="4" max="4" width="12.75390625" style="0" customWidth="1"/>
  </cols>
  <sheetData>
    <row r="1" spans="1:4" ht="24" customHeight="1">
      <c r="A1" s="1" t="s">
        <v>0</v>
      </c>
      <c r="C1" s="1"/>
      <c r="D1" s="1"/>
    </row>
    <row r="2" spans="1:4" ht="18" customHeight="1">
      <c r="A2" s="3" t="s">
        <v>1</v>
      </c>
      <c r="B2" s="3" t="s">
        <v>2</v>
      </c>
      <c r="C2" s="4" t="s">
        <v>3</v>
      </c>
      <c r="D2" s="3" t="s">
        <v>4</v>
      </c>
    </row>
    <row r="3" spans="1:4" ht="18" customHeight="1">
      <c r="A3" s="3" t="str">
        <f aca="true" t="shared" si="0" ref="A3:A28">"20210101"</f>
        <v>20210101</v>
      </c>
      <c r="B3" s="3" t="str">
        <f>"2101010101"</f>
        <v>2101010101</v>
      </c>
      <c r="C3" s="4">
        <v>0</v>
      </c>
      <c r="D3" s="3" t="s">
        <v>5</v>
      </c>
    </row>
    <row r="4" spans="1:4" ht="18" customHeight="1">
      <c r="A4" s="3" t="str">
        <f t="shared" si="0"/>
        <v>20210101</v>
      </c>
      <c r="B4" s="3" t="str">
        <f>"2101010102"</f>
        <v>2101010102</v>
      </c>
      <c r="C4" s="4">
        <v>70</v>
      </c>
      <c r="D4" s="3" t="s">
        <v>6</v>
      </c>
    </row>
    <row r="5" spans="1:4" ht="18" customHeight="1">
      <c r="A5" s="3" t="str">
        <f t="shared" si="0"/>
        <v>20210101</v>
      </c>
      <c r="B5" s="3" t="str">
        <f>"2101010103"</f>
        <v>2101010103</v>
      </c>
      <c r="C5" s="4">
        <v>90.1</v>
      </c>
      <c r="D5" s="3" t="s">
        <v>6</v>
      </c>
    </row>
    <row r="6" spans="1:4" ht="18" customHeight="1">
      <c r="A6" s="3" t="str">
        <f t="shared" si="0"/>
        <v>20210101</v>
      </c>
      <c r="B6" s="3" t="str">
        <f>"2101010104"</f>
        <v>2101010104</v>
      </c>
      <c r="C6" s="4">
        <v>73</v>
      </c>
      <c r="D6" s="3" t="s">
        <v>6</v>
      </c>
    </row>
    <row r="7" spans="1:4" ht="18" customHeight="1">
      <c r="A7" s="3" t="str">
        <f t="shared" si="0"/>
        <v>20210101</v>
      </c>
      <c r="B7" s="3" t="str">
        <f>"2101010105"</f>
        <v>2101010105</v>
      </c>
      <c r="C7" s="4">
        <v>0</v>
      </c>
      <c r="D7" s="3" t="s">
        <v>5</v>
      </c>
    </row>
    <row r="8" spans="1:4" ht="18" customHeight="1">
      <c r="A8" s="3" t="str">
        <f t="shared" si="0"/>
        <v>20210101</v>
      </c>
      <c r="B8" s="3" t="str">
        <f>"2101010106"</f>
        <v>2101010106</v>
      </c>
      <c r="C8" s="4">
        <v>74.9</v>
      </c>
      <c r="D8" s="3" t="s">
        <v>6</v>
      </c>
    </row>
    <row r="9" spans="1:4" ht="18" customHeight="1">
      <c r="A9" s="3" t="str">
        <f t="shared" si="0"/>
        <v>20210101</v>
      </c>
      <c r="B9" s="3" t="str">
        <f>"2101010107"</f>
        <v>2101010107</v>
      </c>
      <c r="C9" s="4">
        <v>87.1</v>
      </c>
      <c r="D9" s="3" t="s">
        <v>6</v>
      </c>
    </row>
    <row r="10" spans="1:4" ht="18" customHeight="1">
      <c r="A10" s="3" t="str">
        <f t="shared" si="0"/>
        <v>20210101</v>
      </c>
      <c r="B10" s="3" t="str">
        <f>"2101010108"</f>
        <v>2101010108</v>
      </c>
      <c r="C10" s="4">
        <v>83.8</v>
      </c>
      <c r="D10" s="3" t="s">
        <v>6</v>
      </c>
    </row>
    <row r="11" spans="1:4" ht="18" customHeight="1">
      <c r="A11" s="3" t="str">
        <f t="shared" si="0"/>
        <v>20210101</v>
      </c>
      <c r="B11" s="3" t="str">
        <f>"2101010109"</f>
        <v>2101010109</v>
      </c>
      <c r="C11" s="4">
        <v>91.9</v>
      </c>
      <c r="D11" s="3" t="s">
        <v>6</v>
      </c>
    </row>
    <row r="12" spans="1:4" ht="18" customHeight="1">
      <c r="A12" s="3" t="str">
        <f t="shared" si="0"/>
        <v>20210101</v>
      </c>
      <c r="B12" s="3" t="str">
        <f>"2101010110"</f>
        <v>2101010110</v>
      </c>
      <c r="C12" s="4">
        <v>75.8</v>
      </c>
      <c r="D12" s="3" t="s">
        <v>6</v>
      </c>
    </row>
    <row r="13" spans="1:4" ht="18" customHeight="1">
      <c r="A13" s="3" t="str">
        <f t="shared" si="0"/>
        <v>20210101</v>
      </c>
      <c r="B13" s="3" t="str">
        <f>"2101010111"</f>
        <v>2101010111</v>
      </c>
      <c r="C13" s="4">
        <v>91.6</v>
      </c>
      <c r="D13" s="3" t="s">
        <v>6</v>
      </c>
    </row>
    <row r="14" spans="1:4" ht="18" customHeight="1">
      <c r="A14" s="3" t="str">
        <f t="shared" si="0"/>
        <v>20210101</v>
      </c>
      <c r="B14" s="3" t="str">
        <f>"2101010112"</f>
        <v>2101010112</v>
      </c>
      <c r="C14" s="4">
        <v>89.4</v>
      </c>
      <c r="D14" s="3" t="s">
        <v>6</v>
      </c>
    </row>
    <row r="15" spans="1:4" ht="18" customHeight="1">
      <c r="A15" s="3" t="str">
        <f t="shared" si="0"/>
        <v>20210101</v>
      </c>
      <c r="B15" s="3" t="str">
        <f>"2101010113"</f>
        <v>2101010113</v>
      </c>
      <c r="C15" s="4">
        <v>65.1</v>
      </c>
      <c r="D15" s="3" t="s">
        <v>6</v>
      </c>
    </row>
    <row r="16" spans="1:4" ht="18" customHeight="1">
      <c r="A16" s="3" t="str">
        <f t="shared" si="0"/>
        <v>20210101</v>
      </c>
      <c r="B16" s="3" t="str">
        <f>"2101010114"</f>
        <v>2101010114</v>
      </c>
      <c r="C16" s="4">
        <v>75.2</v>
      </c>
      <c r="D16" s="3" t="s">
        <v>6</v>
      </c>
    </row>
    <row r="17" spans="1:4" ht="18" customHeight="1">
      <c r="A17" s="3" t="str">
        <f t="shared" si="0"/>
        <v>20210101</v>
      </c>
      <c r="B17" s="3" t="str">
        <f>"2101010115"</f>
        <v>2101010115</v>
      </c>
      <c r="C17" s="4">
        <v>75.8</v>
      </c>
      <c r="D17" s="3" t="s">
        <v>6</v>
      </c>
    </row>
    <row r="18" spans="1:4" ht="18" customHeight="1">
      <c r="A18" s="3" t="str">
        <f t="shared" si="0"/>
        <v>20210101</v>
      </c>
      <c r="B18" s="3" t="str">
        <f>"2101010116"</f>
        <v>2101010116</v>
      </c>
      <c r="C18" s="4">
        <v>79.7</v>
      </c>
      <c r="D18" s="3" t="s">
        <v>6</v>
      </c>
    </row>
    <row r="19" spans="1:4" ht="18" customHeight="1">
      <c r="A19" s="3" t="str">
        <f t="shared" si="0"/>
        <v>20210101</v>
      </c>
      <c r="B19" s="3" t="str">
        <f>"2101010117"</f>
        <v>2101010117</v>
      </c>
      <c r="C19" s="4">
        <v>82.8</v>
      </c>
      <c r="D19" s="3" t="s">
        <v>6</v>
      </c>
    </row>
    <row r="20" spans="1:4" ht="18" customHeight="1">
      <c r="A20" s="3" t="str">
        <f t="shared" si="0"/>
        <v>20210101</v>
      </c>
      <c r="B20" s="3" t="str">
        <f>"2101010118"</f>
        <v>2101010118</v>
      </c>
      <c r="C20" s="4">
        <v>92.5</v>
      </c>
      <c r="D20" s="3" t="s">
        <v>6</v>
      </c>
    </row>
    <row r="21" spans="1:4" ht="18" customHeight="1">
      <c r="A21" s="3" t="str">
        <f t="shared" si="0"/>
        <v>20210101</v>
      </c>
      <c r="B21" s="3" t="str">
        <f>"2101010119"</f>
        <v>2101010119</v>
      </c>
      <c r="C21" s="4">
        <v>85.2</v>
      </c>
      <c r="D21" s="3" t="s">
        <v>6</v>
      </c>
    </row>
    <row r="22" spans="1:4" ht="18" customHeight="1">
      <c r="A22" s="3" t="str">
        <f t="shared" si="0"/>
        <v>20210101</v>
      </c>
      <c r="B22" s="3" t="str">
        <f>"2101010120"</f>
        <v>2101010120</v>
      </c>
      <c r="C22" s="4">
        <v>80.8</v>
      </c>
      <c r="D22" s="3" t="s">
        <v>6</v>
      </c>
    </row>
    <row r="23" spans="1:4" ht="18" customHeight="1">
      <c r="A23" s="3" t="str">
        <f t="shared" si="0"/>
        <v>20210101</v>
      </c>
      <c r="B23" s="3" t="str">
        <f>"2101010121"</f>
        <v>2101010121</v>
      </c>
      <c r="C23" s="4">
        <v>71.8</v>
      </c>
      <c r="D23" s="3" t="s">
        <v>6</v>
      </c>
    </row>
    <row r="24" spans="1:4" ht="18" customHeight="1">
      <c r="A24" s="3" t="str">
        <f t="shared" si="0"/>
        <v>20210101</v>
      </c>
      <c r="B24" s="3" t="str">
        <f>"2101010122"</f>
        <v>2101010122</v>
      </c>
      <c r="C24" s="4">
        <v>81.4</v>
      </c>
      <c r="D24" s="3" t="s">
        <v>6</v>
      </c>
    </row>
    <row r="25" spans="1:4" ht="18" customHeight="1">
      <c r="A25" s="3" t="str">
        <f t="shared" si="0"/>
        <v>20210101</v>
      </c>
      <c r="B25" s="3" t="str">
        <f>"2101010123"</f>
        <v>2101010123</v>
      </c>
      <c r="C25" s="4">
        <v>73.8</v>
      </c>
      <c r="D25" s="3" t="s">
        <v>6</v>
      </c>
    </row>
    <row r="26" spans="1:4" ht="18" customHeight="1">
      <c r="A26" s="3" t="str">
        <f t="shared" si="0"/>
        <v>20210101</v>
      </c>
      <c r="B26" s="3" t="str">
        <f>"2101010124"</f>
        <v>2101010124</v>
      </c>
      <c r="C26" s="4">
        <v>0</v>
      </c>
      <c r="D26" s="3" t="s">
        <v>5</v>
      </c>
    </row>
    <row r="27" spans="1:4" ht="18" customHeight="1">
      <c r="A27" s="3" t="str">
        <f t="shared" si="0"/>
        <v>20210101</v>
      </c>
      <c r="B27" s="3" t="str">
        <f>"2101010125"</f>
        <v>2101010125</v>
      </c>
      <c r="C27" s="4">
        <v>83.3</v>
      </c>
      <c r="D27" s="3" t="s">
        <v>6</v>
      </c>
    </row>
    <row r="28" spans="1:4" ht="18" customHeight="1">
      <c r="A28" s="3" t="str">
        <f t="shared" si="0"/>
        <v>20210101</v>
      </c>
      <c r="B28" s="3" t="str">
        <f>"2101010126"</f>
        <v>2101010126</v>
      </c>
      <c r="C28" s="4">
        <v>75.7</v>
      </c>
      <c r="D28" s="3" t="s">
        <v>6</v>
      </c>
    </row>
    <row r="29" spans="1:4" ht="18" customHeight="1">
      <c r="A29" s="3" t="str">
        <f aca="true" t="shared" si="1" ref="A29:A66">"20210102"</f>
        <v>20210102</v>
      </c>
      <c r="B29" s="3" t="str">
        <f>"2101020127"</f>
        <v>2101020127</v>
      </c>
      <c r="C29" s="4">
        <v>88.5</v>
      </c>
      <c r="D29" s="3" t="s">
        <v>6</v>
      </c>
    </row>
    <row r="30" spans="1:4" ht="18" customHeight="1">
      <c r="A30" s="3" t="str">
        <f t="shared" si="1"/>
        <v>20210102</v>
      </c>
      <c r="B30" s="3" t="str">
        <f>"2101020128"</f>
        <v>2101020128</v>
      </c>
      <c r="C30" s="4">
        <v>0</v>
      </c>
      <c r="D30" s="3" t="s">
        <v>5</v>
      </c>
    </row>
    <row r="31" spans="1:4" ht="18" customHeight="1">
      <c r="A31" s="3" t="str">
        <f t="shared" si="1"/>
        <v>20210102</v>
      </c>
      <c r="B31" s="3" t="str">
        <f>"2101020129"</f>
        <v>2101020129</v>
      </c>
      <c r="C31" s="4">
        <v>0</v>
      </c>
      <c r="D31" s="3" t="s">
        <v>5</v>
      </c>
    </row>
    <row r="32" spans="1:4" ht="18" customHeight="1">
      <c r="A32" s="3" t="str">
        <f t="shared" si="1"/>
        <v>20210102</v>
      </c>
      <c r="B32" s="3" t="str">
        <f>"2101020130"</f>
        <v>2101020130</v>
      </c>
      <c r="C32" s="4">
        <v>87.3</v>
      </c>
      <c r="D32" s="3" t="s">
        <v>6</v>
      </c>
    </row>
    <row r="33" spans="1:4" ht="18" customHeight="1">
      <c r="A33" s="3" t="str">
        <f t="shared" si="1"/>
        <v>20210102</v>
      </c>
      <c r="B33" s="3" t="str">
        <f>"2101020201"</f>
        <v>2101020201</v>
      </c>
      <c r="C33" s="4">
        <v>0</v>
      </c>
      <c r="D33" s="3" t="s">
        <v>5</v>
      </c>
    </row>
    <row r="34" spans="1:4" ht="18" customHeight="1">
      <c r="A34" s="3" t="str">
        <f t="shared" si="1"/>
        <v>20210102</v>
      </c>
      <c r="B34" s="3" t="str">
        <f>"2101020202"</f>
        <v>2101020202</v>
      </c>
      <c r="C34" s="4">
        <v>80.6</v>
      </c>
      <c r="D34" s="3" t="s">
        <v>6</v>
      </c>
    </row>
    <row r="35" spans="1:4" ht="18" customHeight="1">
      <c r="A35" s="3" t="str">
        <f t="shared" si="1"/>
        <v>20210102</v>
      </c>
      <c r="B35" s="3" t="str">
        <f>"2101020203"</f>
        <v>2101020203</v>
      </c>
      <c r="C35" s="4">
        <v>0</v>
      </c>
      <c r="D35" s="3" t="s">
        <v>5</v>
      </c>
    </row>
    <row r="36" spans="1:4" ht="18" customHeight="1">
      <c r="A36" s="3" t="str">
        <f t="shared" si="1"/>
        <v>20210102</v>
      </c>
      <c r="B36" s="3" t="str">
        <f>"2101020204"</f>
        <v>2101020204</v>
      </c>
      <c r="C36" s="4">
        <v>86.6</v>
      </c>
      <c r="D36" s="3" t="s">
        <v>6</v>
      </c>
    </row>
    <row r="37" spans="1:4" ht="18" customHeight="1">
      <c r="A37" s="3" t="str">
        <f t="shared" si="1"/>
        <v>20210102</v>
      </c>
      <c r="B37" s="3" t="str">
        <f>"2101020205"</f>
        <v>2101020205</v>
      </c>
      <c r="C37" s="4">
        <v>82.5</v>
      </c>
      <c r="D37" s="3" t="s">
        <v>6</v>
      </c>
    </row>
    <row r="38" spans="1:4" ht="18" customHeight="1">
      <c r="A38" s="3" t="str">
        <f t="shared" si="1"/>
        <v>20210102</v>
      </c>
      <c r="B38" s="3" t="str">
        <f>"2101020206"</f>
        <v>2101020206</v>
      </c>
      <c r="C38" s="4">
        <v>86.5</v>
      </c>
      <c r="D38" s="3" t="s">
        <v>6</v>
      </c>
    </row>
    <row r="39" spans="1:4" ht="18" customHeight="1">
      <c r="A39" s="3" t="str">
        <f t="shared" si="1"/>
        <v>20210102</v>
      </c>
      <c r="B39" s="3" t="str">
        <f>"2101020207"</f>
        <v>2101020207</v>
      </c>
      <c r="C39" s="4">
        <v>78.8</v>
      </c>
      <c r="D39" s="3" t="s">
        <v>6</v>
      </c>
    </row>
    <row r="40" spans="1:4" ht="18" customHeight="1">
      <c r="A40" s="3" t="str">
        <f t="shared" si="1"/>
        <v>20210102</v>
      </c>
      <c r="B40" s="3" t="str">
        <f>"2101020208"</f>
        <v>2101020208</v>
      </c>
      <c r="C40" s="4">
        <v>74.5</v>
      </c>
      <c r="D40" s="3" t="s">
        <v>6</v>
      </c>
    </row>
    <row r="41" spans="1:4" ht="18" customHeight="1">
      <c r="A41" s="3" t="str">
        <f t="shared" si="1"/>
        <v>20210102</v>
      </c>
      <c r="B41" s="3" t="str">
        <f>"2101020209"</f>
        <v>2101020209</v>
      </c>
      <c r="C41" s="4">
        <v>66.9</v>
      </c>
      <c r="D41" s="3" t="s">
        <v>6</v>
      </c>
    </row>
    <row r="42" spans="1:4" ht="18" customHeight="1">
      <c r="A42" s="3" t="str">
        <f t="shared" si="1"/>
        <v>20210102</v>
      </c>
      <c r="B42" s="3" t="str">
        <f>"2101020210"</f>
        <v>2101020210</v>
      </c>
      <c r="C42" s="4">
        <v>63</v>
      </c>
      <c r="D42" s="3" t="s">
        <v>6</v>
      </c>
    </row>
    <row r="43" spans="1:4" ht="18" customHeight="1">
      <c r="A43" s="3" t="str">
        <f t="shared" si="1"/>
        <v>20210102</v>
      </c>
      <c r="B43" s="3" t="str">
        <f>"2101020211"</f>
        <v>2101020211</v>
      </c>
      <c r="C43" s="4">
        <v>87.5</v>
      </c>
      <c r="D43" s="3" t="s">
        <v>6</v>
      </c>
    </row>
    <row r="44" spans="1:4" ht="18" customHeight="1">
      <c r="A44" s="3" t="str">
        <f t="shared" si="1"/>
        <v>20210102</v>
      </c>
      <c r="B44" s="3" t="str">
        <f>"2101020212"</f>
        <v>2101020212</v>
      </c>
      <c r="C44" s="4">
        <v>0</v>
      </c>
      <c r="D44" s="3" t="s">
        <v>5</v>
      </c>
    </row>
    <row r="45" spans="1:4" ht="18" customHeight="1">
      <c r="A45" s="3" t="str">
        <f t="shared" si="1"/>
        <v>20210102</v>
      </c>
      <c r="B45" s="3" t="str">
        <f>"2101020213"</f>
        <v>2101020213</v>
      </c>
      <c r="C45" s="4">
        <v>87.5</v>
      </c>
      <c r="D45" s="3" t="s">
        <v>6</v>
      </c>
    </row>
    <row r="46" spans="1:4" ht="18" customHeight="1">
      <c r="A46" s="3" t="str">
        <f t="shared" si="1"/>
        <v>20210102</v>
      </c>
      <c r="B46" s="3" t="str">
        <f>"2101020214"</f>
        <v>2101020214</v>
      </c>
      <c r="C46" s="4">
        <v>95.3</v>
      </c>
      <c r="D46" s="3" t="s">
        <v>6</v>
      </c>
    </row>
    <row r="47" spans="1:4" ht="18" customHeight="1">
      <c r="A47" s="3" t="str">
        <f t="shared" si="1"/>
        <v>20210102</v>
      </c>
      <c r="B47" s="3" t="str">
        <f>"2101020215"</f>
        <v>2101020215</v>
      </c>
      <c r="C47" s="4">
        <v>80.2</v>
      </c>
      <c r="D47" s="3" t="s">
        <v>6</v>
      </c>
    </row>
    <row r="48" spans="1:4" ht="18" customHeight="1">
      <c r="A48" s="3" t="str">
        <f t="shared" si="1"/>
        <v>20210102</v>
      </c>
      <c r="B48" s="3" t="str">
        <f>"2101020216"</f>
        <v>2101020216</v>
      </c>
      <c r="C48" s="4">
        <v>76.9</v>
      </c>
      <c r="D48" s="3" t="s">
        <v>6</v>
      </c>
    </row>
    <row r="49" spans="1:4" ht="18" customHeight="1">
      <c r="A49" s="3" t="str">
        <f t="shared" si="1"/>
        <v>20210102</v>
      </c>
      <c r="B49" s="3" t="str">
        <f>"2101020217"</f>
        <v>2101020217</v>
      </c>
      <c r="C49" s="4">
        <v>0</v>
      </c>
      <c r="D49" s="3" t="s">
        <v>5</v>
      </c>
    </row>
    <row r="50" spans="1:4" ht="18" customHeight="1">
      <c r="A50" s="3" t="str">
        <f t="shared" si="1"/>
        <v>20210102</v>
      </c>
      <c r="B50" s="3" t="str">
        <f>"2101020218"</f>
        <v>2101020218</v>
      </c>
      <c r="C50" s="4">
        <v>97.6</v>
      </c>
      <c r="D50" s="3" t="s">
        <v>6</v>
      </c>
    </row>
    <row r="51" spans="1:4" ht="18" customHeight="1">
      <c r="A51" s="3" t="str">
        <f t="shared" si="1"/>
        <v>20210102</v>
      </c>
      <c r="B51" s="3" t="str">
        <f>"2101020219"</f>
        <v>2101020219</v>
      </c>
      <c r="C51" s="4">
        <v>68.4</v>
      </c>
      <c r="D51" s="3" t="s">
        <v>6</v>
      </c>
    </row>
    <row r="52" spans="1:4" ht="18" customHeight="1">
      <c r="A52" s="3" t="str">
        <f t="shared" si="1"/>
        <v>20210102</v>
      </c>
      <c r="B52" s="3" t="str">
        <f>"2101020220"</f>
        <v>2101020220</v>
      </c>
      <c r="C52" s="4">
        <v>94.8</v>
      </c>
      <c r="D52" s="3" t="s">
        <v>6</v>
      </c>
    </row>
    <row r="53" spans="1:4" ht="18" customHeight="1">
      <c r="A53" s="3" t="str">
        <f t="shared" si="1"/>
        <v>20210102</v>
      </c>
      <c r="B53" s="3" t="str">
        <f>"2101020221"</f>
        <v>2101020221</v>
      </c>
      <c r="C53" s="4">
        <v>0</v>
      </c>
      <c r="D53" s="3" t="s">
        <v>5</v>
      </c>
    </row>
    <row r="54" spans="1:4" ht="18" customHeight="1">
      <c r="A54" s="3" t="str">
        <f t="shared" si="1"/>
        <v>20210102</v>
      </c>
      <c r="B54" s="3" t="str">
        <f>"2101020222"</f>
        <v>2101020222</v>
      </c>
      <c r="C54" s="4">
        <v>79</v>
      </c>
      <c r="D54" s="3" t="s">
        <v>6</v>
      </c>
    </row>
    <row r="55" spans="1:4" ht="18" customHeight="1">
      <c r="A55" s="3" t="str">
        <f t="shared" si="1"/>
        <v>20210102</v>
      </c>
      <c r="B55" s="3" t="str">
        <f>"2101020223"</f>
        <v>2101020223</v>
      </c>
      <c r="C55" s="4">
        <v>0</v>
      </c>
      <c r="D55" s="3" t="s">
        <v>5</v>
      </c>
    </row>
    <row r="56" spans="1:4" ht="18" customHeight="1">
      <c r="A56" s="3" t="str">
        <f t="shared" si="1"/>
        <v>20210102</v>
      </c>
      <c r="B56" s="3" t="str">
        <f>"2101020224"</f>
        <v>2101020224</v>
      </c>
      <c r="C56" s="4">
        <v>81.7</v>
      </c>
      <c r="D56" s="3" t="s">
        <v>6</v>
      </c>
    </row>
    <row r="57" spans="1:4" ht="18" customHeight="1">
      <c r="A57" s="3" t="str">
        <f t="shared" si="1"/>
        <v>20210102</v>
      </c>
      <c r="B57" s="3" t="str">
        <f>"2101020225"</f>
        <v>2101020225</v>
      </c>
      <c r="C57" s="4">
        <v>58.4</v>
      </c>
      <c r="D57" s="3" t="s">
        <v>6</v>
      </c>
    </row>
    <row r="58" spans="1:4" ht="18" customHeight="1">
      <c r="A58" s="3" t="str">
        <f t="shared" si="1"/>
        <v>20210102</v>
      </c>
      <c r="B58" s="3" t="str">
        <f>"2101020226"</f>
        <v>2101020226</v>
      </c>
      <c r="C58" s="4">
        <v>85.1</v>
      </c>
      <c r="D58" s="3" t="s">
        <v>6</v>
      </c>
    </row>
    <row r="59" spans="1:4" ht="18" customHeight="1">
      <c r="A59" s="3" t="str">
        <f t="shared" si="1"/>
        <v>20210102</v>
      </c>
      <c r="B59" s="3" t="str">
        <f>"2101020227"</f>
        <v>2101020227</v>
      </c>
      <c r="C59" s="4">
        <v>0</v>
      </c>
      <c r="D59" s="3" t="s">
        <v>5</v>
      </c>
    </row>
    <row r="60" spans="1:4" ht="18" customHeight="1">
      <c r="A60" s="3" t="str">
        <f t="shared" si="1"/>
        <v>20210102</v>
      </c>
      <c r="B60" s="3" t="str">
        <f>"2101020228"</f>
        <v>2101020228</v>
      </c>
      <c r="C60" s="4">
        <v>78.7</v>
      </c>
      <c r="D60" s="3" t="s">
        <v>6</v>
      </c>
    </row>
    <row r="61" spans="1:4" ht="18" customHeight="1">
      <c r="A61" s="3" t="str">
        <f t="shared" si="1"/>
        <v>20210102</v>
      </c>
      <c r="B61" s="3" t="str">
        <f>"2101020229"</f>
        <v>2101020229</v>
      </c>
      <c r="C61" s="4">
        <v>0</v>
      </c>
      <c r="D61" s="3" t="s">
        <v>5</v>
      </c>
    </row>
    <row r="62" spans="1:4" ht="18" customHeight="1">
      <c r="A62" s="3" t="str">
        <f t="shared" si="1"/>
        <v>20210102</v>
      </c>
      <c r="B62" s="3" t="str">
        <f>"2101020230"</f>
        <v>2101020230</v>
      </c>
      <c r="C62" s="4">
        <v>75.3</v>
      </c>
      <c r="D62" s="3" t="s">
        <v>6</v>
      </c>
    </row>
    <row r="63" spans="1:4" ht="18" customHeight="1">
      <c r="A63" s="3" t="str">
        <f t="shared" si="1"/>
        <v>20210102</v>
      </c>
      <c r="B63" s="3" t="str">
        <f>"2101020301"</f>
        <v>2101020301</v>
      </c>
      <c r="C63" s="4">
        <v>0</v>
      </c>
      <c r="D63" s="3" t="s">
        <v>5</v>
      </c>
    </row>
    <row r="64" spans="1:4" ht="18" customHeight="1">
      <c r="A64" s="3" t="str">
        <f t="shared" si="1"/>
        <v>20210102</v>
      </c>
      <c r="B64" s="3" t="str">
        <f>"2101020302"</f>
        <v>2101020302</v>
      </c>
      <c r="C64" s="4">
        <v>0</v>
      </c>
      <c r="D64" s="3" t="s">
        <v>5</v>
      </c>
    </row>
    <row r="65" spans="1:4" ht="18" customHeight="1">
      <c r="A65" s="3" t="str">
        <f t="shared" si="1"/>
        <v>20210102</v>
      </c>
      <c r="B65" s="3" t="str">
        <f>"2101020303"</f>
        <v>2101020303</v>
      </c>
      <c r="C65" s="4">
        <v>71.3</v>
      </c>
      <c r="D65" s="3" t="s">
        <v>6</v>
      </c>
    </row>
    <row r="66" spans="1:4" ht="18" customHeight="1">
      <c r="A66" s="3" t="str">
        <f t="shared" si="1"/>
        <v>20210102</v>
      </c>
      <c r="B66" s="3" t="str">
        <f>"2101020304"</f>
        <v>2101020304</v>
      </c>
      <c r="C66" s="4">
        <v>84.4</v>
      </c>
      <c r="D66" s="3" t="s">
        <v>6</v>
      </c>
    </row>
    <row r="67" spans="1:4" ht="18" customHeight="1">
      <c r="A67" s="3" t="str">
        <f aca="true" t="shared" si="2" ref="A67:A99">"20210103"</f>
        <v>20210103</v>
      </c>
      <c r="B67" s="3" t="str">
        <f>"2101030305"</f>
        <v>2101030305</v>
      </c>
      <c r="C67" s="4">
        <v>0</v>
      </c>
      <c r="D67" s="3" t="s">
        <v>5</v>
      </c>
    </row>
    <row r="68" spans="1:4" ht="18" customHeight="1">
      <c r="A68" s="3" t="str">
        <f t="shared" si="2"/>
        <v>20210103</v>
      </c>
      <c r="B68" s="3" t="str">
        <f>"2101030306"</f>
        <v>2101030306</v>
      </c>
      <c r="C68" s="4">
        <v>87.5</v>
      </c>
      <c r="D68" s="3" t="s">
        <v>6</v>
      </c>
    </row>
    <row r="69" spans="1:4" ht="18" customHeight="1">
      <c r="A69" s="3" t="str">
        <f t="shared" si="2"/>
        <v>20210103</v>
      </c>
      <c r="B69" s="3" t="str">
        <f>"2101030307"</f>
        <v>2101030307</v>
      </c>
      <c r="C69" s="4">
        <v>0</v>
      </c>
      <c r="D69" s="3" t="s">
        <v>5</v>
      </c>
    </row>
    <row r="70" spans="1:4" ht="18" customHeight="1">
      <c r="A70" s="3" t="str">
        <f t="shared" si="2"/>
        <v>20210103</v>
      </c>
      <c r="B70" s="3" t="str">
        <f>"2101030308"</f>
        <v>2101030308</v>
      </c>
      <c r="C70" s="4">
        <v>85.1</v>
      </c>
      <c r="D70" s="3" t="s">
        <v>6</v>
      </c>
    </row>
    <row r="71" spans="1:4" ht="18" customHeight="1">
      <c r="A71" s="3" t="str">
        <f t="shared" si="2"/>
        <v>20210103</v>
      </c>
      <c r="B71" s="3" t="str">
        <f>"2101030309"</f>
        <v>2101030309</v>
      </c>
      <c r="C71" s="4">
        <v>64.4</v>
      </c>
      <c r="D71" s="3" t="s">
        <v>6</v>
      </c>
    </row>
    <row r="72" spans="1:4" ht="18" customHeight="1">
      <c r="A72" s="3" t="str">
        <f t="shared" si="2"/>
        <v>20210103</v>
      </c>
      <c r="B72" s="3" t="str">
        <f>"2101030310"</f>
        <v>2101030310</v>
      </c>
      <c r="C72" s="4">
        <v>66</v>
      </c>
      <c r="D72" s="3" t="s">
        <v>6</v>
      </c>
    </row>
    <row r="73" spans="1:4" ht="18" customHeight="1">
      <c r="A73" s="3" t="str">
        <f t="shared" si="2"/>
        <v>20210103</v>
      </c>
      <c r="B73" s="3" t="str">
        <f>"2101030311"</f>
        <v>2101030311</v>
      </c>
      <c r="C73" s="4">
        <v>73.7</v>
      </c>
      <c r="D73" s="3" t="s">
        <v>6</v>
      </c>
    </row>
    <row r="74" spans="1:4" ht="18" customHeight="1">
      <c r="A74" s="3" t="str">
        <f t="shared" si="2"/>
        <v>20210103</v>
      </c>
      <c r="B74" s="3" t="str">
        <f>"2101030312"</f>
        <v>2101030312</v>
      </c>
      <c r="C74" s="4">
        <v>0</v>
      </c>
      <c r="D74" s="3" t="s">
        <v>5</v>
      </c>
    </row>
    <row r="75" spans="1:4" ht="18" customHeight="1">
      <c r="A75" s="3" t="str">
        <f t="shared" si="2"/>
        <v>20210103</v>
      </c>
      <c r="B75" s="3" t="str">
        <f>"2101030313"</f>
        <v>2101030313</v>
      </c>
      <c r="C75" s="4">
        <v>81</v>
      </c>
      <c r="D75" s="3" t="s">
        <v>6</v>
      </c>
    </row>
    <row r="76" spans="1:4" ht="18" customHeight="1">
      <c r="A76" s="3" t="str">
        <f t="shared" si="2"/>
        <v>20210103</v>
      </c>
      <c r="B76" s="3" t="str">
        <f>"2101030314"</f>
        <v>2101030314</v>
      </c>
      <c r="C76" s="4">
        <v>84.8</v>
      </c>
      <c r="D76" s="3" t="s">
        <v>6</v>
      </c>
    </row>
    <row r="77" spans="1:4" ht="18" customHeight="1">
      <c r="A77" s="3" t="str">
        <f t="shared" si="2"/>
        <v>20210103</v>
      </c>
      <c r="B77" s="3" t="str">
        <f>"2101030315"</f>
        <v>2101030315</v>
      </c>
      <c r="C77" s="4">
        <v>71.8</v>
      </c>
      <c r="D77" s="3" t="s">
        <v>6</v>
      </c>
    </row>
    <row r="78" spans="1:4" ht="18" customHeight="1">
      <c r="A78" s="3" t="str">
        <f t="shared" si="2"/>
        <v>20210103</v>
      </c>
      <c r="B78" s="3" t="str">
        <f>"2101030316"</f>
        <v>2101030316</v>
      </c>
      <c r="C78" s="4">
        <v>85.5</v>
      </c>
      <c r="D78" s="3" t="s">
        <v>6</v>
      </c>
    </row>
    <row r="79" spans="1:4" ht="18" customHeight="1">
      <c r="A79" s="3" t="str">
        <f t="shared" si="2"/>
        <v>20210103</v>
      </c>
      <c r="B79" s="3" t="str">
        <f>"2101030317"</f>
        <v>2101030317</v>
      </c>
      <c r="C79" s="4">
        <v>84.1</v>
      </c>
      <c r="D79" s="3" t="s">
        <v>6</v>
      </c>
    </row>
    <row r="80" spans="1:4" ht="18" customHeight="1">
      <c r="A80" s="3" t="str">
        <f t="shared" si="2"/>
        <v>20210103</v>
      </c>
      <c r="B80" s="3" t="str">
        <f>"2101030318"</f>
        <v>2101030318</v>
      </c>
      <c r="C80" s="4">
        <v>0</v>
      </c>
      <c r="D80" s="3" t="s">
        <v>5</v>
      </c>
    </row>
    <row r="81" spans="1:4" ht="18" customHeight="1">
      <c r="A81" s="3" t="str">
        <f t="shared" si="2"/>
        <v>20210103</v>
      </c>
      <c r="B81" s="3" t="str">
        <f>"2101030319"</f>
        <v>2101030319</v>
      </c>
      <c r="C81" s="4">
        <v>91.5</v>
      </c>
      <c r="D81" s="3" t="s">
        <v>6</v>
      </c>
    </row>
    <row r="82" spans="1:4" ht="18" customHeight="1">
      <c r="A82" s="3" t="str">
        <f t="shared" si="2"/>
        <v>20210103</v>
      </c>
      <c r="B82" s="3" t="str">
        <f>"2101030320"</f>
        <v>2101030320</v>
      </c>
      <c r="C82" s="4">
        <v>83.7</v>
      </c>
      <c r="D82" s="3" t="s">
        <v>6</v>
      </c>
    </row>
    <row r="83" spans="1:4" ht="18" customHeight="1">
      <c r="A83" s="3" t="str">
        <f t="shared" si="2"/>
        <v>20210103</v>
      </c>
      <c r="B83" s="3" t="str">
        <f>"2101030321"</f>
        <v>2101030321</v>
      </c>
      <c r="C83" s="4">
        <v>0</v>
      </c>
      <c r="D83" s="3" t="s">
        <v>5</v>
      </c>
    </row>
    <row r="84" spans="1:4" ht="18" customHeight="1">
      <c r="A84" s="3" t="str">
        <f t="shared" si="2"/>
        <v>20210103</v>
      </c>
      <c r="B84" s="3" t="str">
        <f>"2101030322"</f>
        <v>2101030322</v>
      </c>
      <c r="C84" s="4">
        <v>88</v>
      </c>
      <c r="D84" s="3" t="s">
        <v>6</v>
      </c>
    </row>
    <row r="85" spans="1:4" ht="18" customHeight="1">
      <c r="A85" s="3" t="str">
        <f t="shared" si="2"/>
        <v>20210103</v>
      </c>
      <c r="B85" s="3" t="str">
        <f>"2101030323"</f>
        <v>2101030323</v>
      </c>
      <c r="C85" s="4">
        <v>59.3</v>
      </c>
      <c r="D85" s="3" t="s">
        <v>6</v>
      </c>
    </row>
    <row r="86" spans="1:4" ht="18" customHeight="1">
      <c r="A86" s="3" t="str">
        <f t="shared" si="2"/>
        <v>20210103</v>
      </c>
      <c r="B86" s="3" t="str">
        <f>"2101030324"</f>
        <v>2101030324</v>
      </c>
      <c r="C86" s="4">
        <v>0</v>
      </c>
      <c r="D86" s="3" t="s">
        <v>5</v>
      </c>
    </row>
    <row r="87" spans="1:4" ht="18" customHeight="1">
      <c r="A87" s="3" t="str">
        <f t="shared" si="2"/>
        <v>20210103</v>
      </c>
      <c r="B87" s="3" t="str">
        <f>"2101030325"</f>
        <v>2101030325</v>
      </c>
      <c r="C87" s="4">
        <v>96.1</v>
      </c>
      <c r="D87" s="3" t="s">
        <v>6</v>
      </c>
    </row>
    <row r="88" spans="1:4" ht="18" customHeight="1">
      <c r="A88" s="3" t="str">
        <f t="shared" si="2"/>
        <v>20210103</v>
      </c>
      <c r="B88" s="3" t="str">
        <f>"2101030326"</f>
        <v>2101030326</v>
      </c>
      <c r="C88" s="4">
        <v>0</v>
      </c>
      <c r="D88" s="3" t="s">
        <v>5</v>
      </c>
    </row>
    <row r="89" spans="1:4" ht="18" customHeight="1">
      <c r="A89" s="3" t="str">
        <f t="shared" si="2"/>
        <v>20210103</v>
      </c>
      <c r="B89" s="3" t="str">
        <f>"2101030327"</f>
        <v>2101030327</v>
      </c>
      <c r="C89" s="4">
        <v>0</v>
      </c>
      <c r="D89" s="3" t="s">
        <v>5</v>
      </c>
    </row>
    <row r="90" spans="1:4" ht="18" customHeight="1">
      <c r="A90" s="3" t="str">
        <f t="shared" si="2"/>
        <v>20210103</v>
      </c>
      <c r="B90" s="3" t="str">
        <f>"2101030328"</f>
        <v>2101030328</v>
      </c>
      <c r="C90" s="4">
        <v>83.5</v>
      </c>
      <c r="D90" s="3" t="s">
        <v>6</v>
      </c>
    </row>
    <row r="91" spans="1:4" ht="18" customHeight="1">
      <c r="A91" s="3" t="str">
        <f t="shared" si="2"/>
        <v>20210103</v>
      </c>
      <c r="B91" s="3" t="str">
        <f>"2101030329"</f>
        <v>2101030329</v>
      </c>
      <c r="C91" s="4">
        <v>82.3</v>
      </c>
      <c r="D91" s="3" t="s">
        <v>6</v>
      </c>
    </row>
    <row r="92" spans="1:4" ht="18" customHeight="1">
      <c r="A92" s="3" t="str">
        <f t="shared" si="2"/>
        <v>20210103</v>
      </c>
      <c r="B92" s="3" t="str">
        <f>"2101030330"</f>
        <v>2101030330</v>
      </c>
      <c r="C92" s="4">
        <v>83.7</v>
      </c>
      <c r="D92" s="3" t="s">
        <v>6</v>
      </c>
    </row>
    <row r="93" spans="1:4" ht="18" customHeight="1">
      <c r="A93" s="3" t="str">
        <f t="shared" si="2"/>
        <v>20210103</v>
      </c>
      <c r="B93" s="3" t="str">
        <f>"2101030401"</f>
        <v>2101030401</v>
      </c>
      <c r="C93" s="4">
        <v>86.8</v>
      </c>
      <c r="D93" s="3" t="s">
        <v>6</v>
      </c>
    </row>
    <row r="94" spans="1:4" ht="18" customHeight="1">
      <c r="A94" s="3" t="str">
        <f t="shared" si="2"/>
        <v>20210103</v>
      </c>
      <c r="B94" s="3" t="str">
        <f>"2101030402"</f>
        <v>2101030402</v>
      </c>
      <c r="C94" s="4">
        <v>78.4</v>
      </c>
      <c r="D94" s="3" t="s">
        <v>6</v>
      </c>
    </row>
    <row r="95" spans="1:4" ht="18" customHeight="1">
      <c r="A95" s="3" t="str">
        <f t="shared" si="2"/>
        <v>20210103</v>
      </c>
      <c r="B95" s="3" t="str">
        <f>"2101030403"</f>
        <v>2101030403</v>
      </c>
      <c r="C95" s="4">
        <v>75.9</v>
      </c>
      <c r="D95" s="3" t="s">
        <v>6</v>
      </c>
    </row>
    <row r="96" spans="1:4" ht="18" customHeight="1">
      <c r="A96" s="3" t="str">
        <f t="shared" si="2"/>
        <v>20210103</v>
      </c>
      <c r="B96" s="3" t="str">
        <f>"2101030404"</f>
        <v>2101030404</v>
      </c>
      <c r="C96" s="4">
        <v>83.8</v>
      </c>
      <c r="D96" s="3" t="s">
        <v>6</v>
      </c>
    </row>
    <row r="97" spans="1:4" ht="18" customHeight="1">
      <c r="A97" s="3" t="str">
        <f t="shared" si="2"/>
        <v>20210103</v>
      </c>
      <c r="B97" s="3" t="str">
        <f>"2101030405"</f>
        <v>2101030405</v>
      </c>
      <c r="C97" s="4">
        <v>0</v>
      </c>
      <c r="D97" s="3" t="s">
        <v>5</v>
      </c>
    </row>
    <row r="98" spans="1:4" ht="18" customHeight="1">
      <c r="A98" s="3" t="str">
        <f t="shared" si="2"/>
        <v>20210103</v>
      </c>
      <c r="B98" s="3" t="str">
        <f>"2101030406"</f>
        <v>2101030406</v>
      </c>
      <c r="C98" s="4">
        <v>0</v>
      </c>
      <c r="D98" s="3" t="s">
        <v>5</v>
      </c>
    </row>
    <row r="99" spans="1:4" ht="18" customHeight="1">
      <c r="A99" s="3" t="str">
        <f t="shared" si="2"/>
        <v>20210103</v>
      </c>
      <c r="B99" s="3" t="str">
        <f>"2101030407"</f>
        <v>2101030407</v>
      </c>
      <c r="C99" s="4">
        <v>81.5</v>
      </c>
      <c r="D99" s="3" t="s">
        <v>6</v>
      </c>
    </row>
    <row r="100" spans="1:4" ht="18" customHeight="1">
      <c r="A100" s="3" t="str">
        <f aca="true" t="shared" si="3" ref="A100:A112">"20210104"</f>
        <v>20210104</v>
      </c>
      <c r="B100" s="3" t="str">
        <f>"2101040408"</f>
        <v>2101040408</v>
      </c>
      <c r="C100" s="4">
        <v>66.2</v>
      </c>
      <c r="D100" s="3" t="s">
        <v>6</v>
      </c>
    </row>
    <row r="101" spans="1:4" ht="18" customHeight="1">
      <c r="A101" s="3" t="str">
        <f t="shared" si="3"/>
        <v>20210104</v>
      </c>
      <c r="B101" s="3" t="str">
        <f>"2101040409"</f>
        <v>2101040409</v>
      </c>
      <c r="C101" s="4">
        <v>0</v>
      </c>
      <c r="D101" s="3" t="s">
        <v>5</v>
      </c>
    </row>
    <row r="102" spans="1:4" ht="18" customHeight="1">
      <c r="A102" s="3" t="str">
        <f t="shared" si="3"/>
        <v>20210104</v>
      </c>
      <c r="B102" s="3" t="str">
        <f>"2101040410"</f>
        <v>2101040410</v>
      </c>
      <c r="C102" s="4">
        <v>0</v>
      </c>
      <c r="D102" s="3" t="s">
        <v>5</v>
      </c>
    </row>
    <row r="103" spans="1:4" ht="18" customHeight="1">
      <c r="A103" s="3" t="str">
        <f t="shared" si="3"/>
        <v>20210104</v>
      </c>
      <c r="B103" s="3" t="str">
        <f>"2101040411"</f>
        <v>2101040411</v>
      </c>
      <c r="C103" s="4">
        <v>0</v>
      </c>
      <c r="D103" s="3" t="s">
        <v>5</v>
      </c>
    </row>
    <row r="104" spans="1:4" ht="18" customHeight="1">
      <c r="A104" s="3" t="str">
        <f t="shared" si="3"/>
        <v>20210104</v>
      </c>
      <c r="B104" s="3" t="str">
        <f>"2101040412"</f>
        <v>2101040412</v>
      </c>
      <c r="C104" s="4">
        <v>85.2</v>
      </c>
      <c r="D104" s="3" t="s">
        <v>6</v>
      </c>
    </row>
    <row r="105" spans="1:4" ht="18" customHeight="1">
      <c r="A105" s="3" t="str">
        <f t="shared" si="3"/>
        <v>20210104</v>
      </c>
      <c r="B105" s="3" t="str">
        <f>"2101040413"</f>
        <v>2101040413</v>
      </c>
      <c r="C105" s="4">
        <v>57.6</v>
      </c>
      <c r="D105" s="3" t="s">
        <v>6</v>
      </c>
    </row>
    <row r="106" spans="1:4" ht="18" customHeight="1">
      <c r="A106" s="3" t="str">
        <f t="shared" si="3"/>
        <v>20210104</v>
      </c>
      <c r="B106" s="3" t="str">
        <f>"2101040414"</f>
        <v>2101040414</v>
      </c>
      <c r="C106" s="4">
        <v>60.6</v>
      </c>
      <c r="D106" s="3" t="s">
        <v>6</v>
      </c>
    </row>
    <row r="107" spans="1:4" ht="18" customHeight="1">
      <c r="A107" s="3" t="str">
        <f t="shared" si="3"/>
        <v>20210104</v>
      </c>
      <c r="B107" s="3" t="str">
        <f>"2101040415"</f>
        <v>2101040415</v>
      </c>
      <c r="C107" s="4">
        <v>71.4</v>
      </c>
      <c r="D107" s="3" t="s">
        <v>6</v>
      </c>
    </row>
    <row r="108" spans="1:4" ht="18" customHeight="1">
      <c r="A108" s="3" t="str">
        <f t="shared" si="3"/>
        <v>20210104</v>
      </c>
      <c r="B108" s="3" t="str">
        <f>"2101040416"</f>
        <v>2101040416</v>
      </c>
      <c r="C108" s="4">
        <v>0</v>
      </c>
      <c r="D108" s="3" t="s">
        <v>5</v>
      </c>
    </row>
    <row r="109" spans="1:4" ht="18" customHeight="1">
      <c r="A109" s="3" t="str">
        <f t="shared" si="3"/>
        <v>20210104</v>
      </c>
      <c r="B109" s="3" t="str">
        <f>"2101040417"</f>
        <v>2101040417</v>
      </c>
      <c r="C109" s="4">
        <v>75.5</v>
      </c>
      <c r="D109" s="3" t="s">
        <v>6</v>
      </c>
    </row>
    <row r="110" spans="1:4" ht="18" customHeight="1">
      <c r="A110" s="3" t="str">
        <f t="shared" si="3"/>
        <v>20210104</v>
      </c>
      <c r="B110" s="3" t="str">
        <f>"2101040418"</f>
        <v>2101040418</v>
      </c>
      <c r="C110" s="4">
        <v>71</v>
      </c>
      <c r="D110" s="3" t="s">
        <v>6</v>
      </c>
    </row>
    <row r="111" spans="1:4" ht="18" customHeight="1">
      <c r="A111" s="3" t="str">
        <f t="shared" si="3"/>
        <v>20210104</v>
      </c>
      <c r="B111" s="3" t="str">
        <f>"2101040419"</f>
        <v>2101040419</v>
      </c>
      <c r="C111" s="4">
        <v>0</v>
      </c>
      <c r="D111" s="3" t="s">
        <v>5</v>
      </c>
    </row>
    <row r="112" spans="1:4" ht="18" customHeight="1">
      <c r="A112" s="3" t="str">
        <f t="shared" si="3"/>
        <v>20210104</v>
      </c>
      <c r="B112" s="3" t="str">
        <f>"2101040420"</f>
        <v>2101040420</v>
      </c>
      <c r="C112" s="4">
        <v>82.6</v>
      </c>
      <c r="D112" s="3" t="s">
        <v>6</v>
      </c>
    </row>
    <row r="113" spans="1:4" ht="18" customHeight="1">
      <c r="A113" s="3" t="str">
        <f aca="true" t="shared" si="4" ref="A113:A130">"20210105"</f>
        <v>20210105</v>
      </c>
      <c r="B113" s="3" t="str">
        <f>"2101050421"</f>
        <v>2101050421</v>
      </c>
      <c r="C113" s="4">
        <v>66.2</v>
      </c>
      <c r="D113" s="3" t="s">
        <v>6</v>
      </c>
    </row>
    <row r="114" spans="1:4" ht="18" customHeight="1">
      <c r="A114" s="3" t="str">
        <f t="shared" si="4"/>
        <v>20210105</v>
      </c>
      <c r="B114" s="3" t="str">
        <f>"2101050422"</f>
        <v>2101050422</v>
      </c>
      <c r="C114" s="4">
        <v>82</v>
      </c>
      <c r="D114" s="3" t="s">
        <v>6</v>
      </c>
    </row>
    <row r="115" spans="1:4" ht="18" customHeight="1">
      <c r="A115" s="3" t="str">
        <f t="shared" si="4"/>
        <v>20210105</v>
      </c>
      <c r="B115" s="3" t="str">
        <f>"2101050423"</f>
        <v>2101050423</v>
      </c>
      <c r="C115" s="4">
        <v>79.3</v>
      </c>
      <c r="D115" s="3" t="s">
        <v>6</v>
      </c>
    </row>
    <row r="116" spans="1:4" ht="18" customHeight="1">
      <c r="A116" s="3" t="str">
        <f t="shared" si="4"/>
        <v>20210105</v>
      </c>
      <c r="B116" s="3" t="str">
        <f>"2101050424"</f>
        <v>2101050424</v>
      </c>
      <c r="C116" s="4">
        <v>87.8</v>
      </c>
      <c r="D116" s="3" t="s">
        <v>6</v>
      </c>
    </row>
    <row r="117" spans="1:4" ht="18" customHeight="1">
      <c r="A117" s="3" t="str">
        <f t="shared" si="4"/>
        <v>20210105</v>
      </c>
      <c r="B117" s="3" t="str">
        <f>"2101050425"</f>
        <v>2101050425</v>
      </c>
      <c r="C117" s="4">
        <v>96.4</v>
      </c>
      <c r="D117" s="3" t="s">
        <v>6</v>
      </c>
    </row>
    <row r="118" spans="1:4" ht="18" customHeight="1">
      <c r="A118" s="3" t="str">
        <f t="shared" si="4"/>
        <v>20210105</v>
      </c>
      <c r="B118" s="3" t="str">
        <f>"2101050426"</f>
        <v>2101050426</v>
      </c>
      <c r="C118" s="4">
        <v>89.3</v>
      </c>
      <c r="D118" s="3" t="s">
        <v>6</v>
      </c>
    </row>
    <row r="119" spans="1:4" ht="18" customHeight="1">
      <c r="A119" s="3" t="str">
        <f t="shared" si="4"/>
        <v>20210105</v>
      </c>
      <c r="B119" s="3" t="str">
        <f>"2101050427"</f>
        <v>2101050427</v>
      </c>
      <c r="C119" s="4">
        <v>0</v>
      </c>
      <c r="D119" s="3" t="s">
        <v>5</v>
      </c>
    </row>
    <row r="120" spans="1:4" ht="18" customHeight="1">
      <c r="A120" s="3" t="str">
        <f t="shared" si="4"/>
        <v>20210105</v>
      </c>
      <c r="B120" s="3" t="str">
        <f>"2101050428"</f>
        <v>2101050428</v>
      </c>
      <c r="C120" s="4">
        <v>68.2</v>
      </c>
      <c r="D120" s="3" t="s">
        <v>6</v>
      </c>
    </row>
    <row r="121" spans="1:4" ht="18" customHeight="1">
      <c r="A121" s="3" t="str">
        <f t="shared" si="4"/>
        <v>20210105</v>
      </c>
      <c r="B121" s="3" t="str">
        <f>"2101050429"</f>
        <v>2101050429</v>
      </c>
      <c r="C121" s="4">
        <v>83.3</v>
      </c>
      <c r="D121" s="3" t="s">
        <v>6</v>
      </c>
    </row>
    <row r="122" spans="1:4" ht="18" customHeight="1">
      <c r="A122" s="3" t="str">
        <f t="shared" si="4"/>
        <v>20210105</v>
      </c>
      <c r="B122" s="3" t="str">
        <f>"2101050430"</f>
        <v>2101050430</v>
      </c>
      <c r="C122" s="4">
        <v>78.6</v>
      </c>
      <c r="D122" s="3" t="s">
        <v>6</v>
      </c>
    </row>
    <row r="123" spans="1:4" ht="18" customHeight="1">
      <c r="A123" s="3" t="str">
        <f t="shared" si="4"/>
        <v>20210105</v>
      </c>
      <c r="B123" s="3" t="str">
        <f>"2101050501"</f>
        <v>2101050501</v>
      </c>
      <c r="C123" s="4">
        <v>0</v>
      </c>
      <c r="D123" s="3" t="s">
        <v>5</v>
      </c>
    </row>
    <row r="124" spans="1:4" ht="18" customHeight="1">
      <c r="A124" s="3" t="str">
        <f t="shared" si="4"/>
        <v>20210105</v>
      </c>
      <c r="B124" s="3" t="str">
        <f>"2101050502"</f>
        <v>2101050502</v>
      </c>
      <c r="C124" s="4">
        <v>68</v>
      </c>
      <c r="D124" s="3" t="s">
        <v>6</v>
      </c>
    </row>
    <row r="125" spans="1:4" ht="18" customHeight="1">
      <c r="A125" s="3" t="str">
        <f t="shared" si="4"/>
        <v>20210105</v>
      </c>
      <c r="B125" s="3" t="str">
        <f>"2101050503"</f>
        <v>2101050503</v>
      </c>
      <c r="C125" s="4">
        <v>69.2</v>
      </c>
      <c r="D125" s="3" t="s">
        <v>6</v>
      </c>
    </row>
    <row r="126" spans="1:4" ht="18" customHeight="1">
      <c r="A126" s="3" t="str">
        <f t="shared" si="4"/>
        <v>20210105</v>
      </c>
      <c r="B126" s="3" t="str">
        <f>"2101050504"</f>
        <v>2101050504</v>
      </c>
      <c r="C126" s="4">
        <v>0</v>
      </c>
      <c r="D126" s="3" t="s">
        <v>5</v>
      </c>
    </row>
    <row r="127" spans="1:4" ht="18" customHeight="1">
      <c r="A127" s="3" t="str">
        <f t="shared" si="4"/>
        <v>20210105</v>
      </c>
      <c r="B127" s="3" t="str">
        <f>"2101050505"</f>
        <v>2101050505</v>
      </c>
      <c r="C127" s="4">
        <v>79.6</v>
      </c>
      <c r="D127" s="3" t="s">
        <v>6</v>
      </c>
    </row>
    <row r="128" spans="1:4" ht="18" customHeight="1">
      <c r="A128" s="3" t="str">
        <f t="shared" si="4"/>
        <v>20210105</v>
      </c>
      <c r="B128" s="3" t="str">
        <f>"2101050506"</f>
        <v>2101050506</v>
      </c>
      <c r="C128" s="4">
        <v>76.9</v>
      </c>
      <c r="D128" s="3" t="s">
        <v>6</v>
      </c>
    </row>
    <row r="129" spans="1:4" ht="18" customHeight="1">
      <c r="A129" s="3" t="str">
        <f t="shared" si="4"/>
        <v>20210105</v>
      </c>
      <c r="B129" s="3" t="str">
        <f>"2101050507"</f>
        <v>2101050507</v>
      </c>
      <c r="C129" s="4">
        <v>75.5</v>
      </c>
      <c r="D129" s="3" t="s">
        <v>6</v>
      </c>
    </row>
    <row r="130" spans="1:4" ht="18" customHeight="1">
      <c r="A130" s="3" t="str">
        <f t="shared" si="4"/>
        <v>20210105</v>
      </c>
      <c r="B130" s="3" t="str">
        <f>"2101050508"</f>
        <v>2101050508</v>
      </c>
      <c r="C130" s="4">
        <v>85.9</v>
      </c>
      <c r="D130" s="3" t="s">
        <v>6</v>
      </c>
    </row>
    <row r="131" spans="1:4" ht="18" customHeight="1">
      <c r="A131" s="3" t="str">
        <f aca="true" t="shared" si="5" ref="A131:A151">"20210106"</f>
        <v>20210106</v>
      </c>
      <c r="B131" s="3" t="str">
        <f>"2101060509"</f>
        <v>2101060509</v>
      </c>
      <c r="C131" s="4">
        <v>80.5</v>
      </c>
      <c r="D131" s="3" t="s">
        <v>6</v>
      </c>
    </row>
    <row r="132" spans="1:4" ht="18" customHeight="1">
      <c r="A132" s="3" t="str">
        <f t="shared" si="5"/>
        <v>20210106</v>
      </c>
      <c r="B132" s="3" t="str">
        <f>"2101060510"</f>
        <v>2101060510</v>
      </c>
      <c r="C132" s="4">
        <v>80</v>
      </c>
      <c r="D132" s="3" t="s">
        <v>6</v>
      </c>
    </row>
    <row r="133" spans="1:4" ht="18" customHeight="1">
      <c r="A133" s="3" t="str">
        <f t="shared" si="5"/>
        <v>20210106</v>
      </c>
      <c r="B133" s="3" t="str">
        <f>"2101060511"</f>
        <v>2101060511</v>
      </c>
      <c r="C133" s="4">
        <v>96.8</v>
      </c>
      <c r="D133" s="3" t="s">
        <v>6</v>
      </c>
    </row>
    <row r="134" spans="1:4" ht="18" customHeight="1">
      <c r="A134" s="3" t="str">
        <f t="shared" si="5"/>
        <v>20210106</v>
      </c>
      <c r="B134" s="3" t="str">
        <f>"2101060512"</f>
        <v>2101060512</v>
      </c>
      <c r="C134" s="4">
        <v>75.2</v>
      </c>
      <c r="D134" s="3" t="s">
        <v>6</v>
      </c>
    </row>
    <row r="135" spans="1:4" ht="18" customHeight="1">
      <c r="A135" s="3" t="str">
        <f t="shared" si="5"/>
        <v>20210106</v>
      </c>
      <c r="B135" s="3" t="str">
        <f>"2101060513"</f>
        <v>2101060513</v>
      </c>
      <c r="C135" s="4">
        <v>0</v>
      </c>
      <c r="D135" s="3" t="s">
        <v>5</v>
      </c>
    </row>
    <row r="136" spans="1:4" ht="18" customHeight="1">
      <c r="A136" s="3" t="str">
        <f t="shared" si="5"/>
        <v>20210106</v>
      </c>
      <c r="B136" s="3" t="str">
        <f>"2101060514"</f>
        <v>2101060514</v>
      </c>
      <c r="C136" s="4">
        <v>91.1</v>
      </c>
      <c r="D136" s="3" t="s">
        <v>6</v>
      </c>
    </row>
    <row r="137" spans="1:4" ht="18" customHeight="1">
      <c r="A137" s="3" t="str">
        <f t="shared" si="5"/>
        <v>20210106</v>
      </c>
      <c r="B137" s="3" t="str">
        <f>"2101060515"</f>
        <v>2101060515</v>
      </c>
      <c r="C137" s="4">
        <v>0</v>
      </c>
      <c r="D137" s="3" t="s">
        <v>5</v>
      </c>
    </row>
    <row r="138" spans="1:4" ht="18" customHeight="1">
      <c r="A138" s="3" t="str">
        <f t="shared" si="5"/>
        <v>20210106</v>
      </c>
      <c r="B138" s="3" t="str">
        <f>"2101060516"</f>
        <v>2101060516</v>
      </c>
      <c r="C138" s="4">
        <v>0</v>
      </c>
      <c r="D138" s="3" t="s">
        <v>5</v>
      </c>
    </row>
    <row r="139" spans="1:4" ht="18" customHeight="1">
      <c r="A139" s="3" t="str">
        <f t="shared" si="5"/>
        <v>20210106</v>
      </c>
      <c r="B139" s="3" t="str">
        <f>"2101060517"</f>
        <v>2101060517</v>
      </c>
      <c r="C139" s="4">
        <v>74.7</v>
      </c>
      <c r="D139" s="3" t="s">
        <v>6</v>
      </c>
    </row>
    <row r="140" spans="1:4" ht="18" customHeight="1">
      <c r="A140" s="3" t="str">
        <f t="shared" si="5"/>
        <v>20210106</v>
      </c>
      <c r="B140" s="3" t="str">
        <f>"2101060518"</f>
        <v>2101060518</v>
      </c>
      <c r="C140" s="4">
        <v>0</v>
      </c>
      <c r="D140" s="3" t="s">
        <v>5</v>
      </c>
    </row>
    <row r="141" spans="1:4" ht="18" customHeight="1">
      <c r="A141" s="3" t="str">
        <f t="shared" si="5"/>
        <v>20210106</v>
      </c>
      <c r="B141" s="3" t="str">
        <f>"2101060519"</f>
        <v>2101060519</v>
      </c>
      <c r="C141" s="4">
        <v>0</v>
      </c>
      <c r="D141" s="3" t="s">
        <v>5</v>
      </c>
    </row>
    <row r="142" spans="1:4" ht="18" customHeight="1">
      <c r="A142" s="3" t="str">
        <f t="shared" si="5"/>
        <v>20210106</v>
      </c>
      <c r="B142" s="3" t="str">
        <f>"2101060520"</f>
        <v>2101060520</v>
      </c>
      <c r="C142" s="4">
        <v>82.5</v>
      </c>
      <c r="D142" s="3" t="s">
        <v>6</v>
      </c>
    </row>
    <row r="143" spans="1:4" ht="18" customHeight="1">
      <c r="A143" s="3" t="str">
        <f t="shared" si="5"/>
        <v>20210106</v>
      </c>
      <c r="B143" s="3" t="str">
        <f>"2101060521"</f>
        <v>2101060521</v>
      </c>
      <c r="C143" s="4">
        <v>60.6</v>
      </c>
      <c r="D143" s="3" t="s">
        <v>6</v>
      </c>
    </row>
    <row r="144" spans="1:4" ht="18" customHeight="1">
      <c r="A144" s="3" t="str">
        <f t="shared" si="5"/>
        <v>20210106</v>
      </c>
      <c r="B144" s="3" t="str">
        <f>"2101060522"</f>
        <v>2101060522</v>
      </c>
      <c r="C144" s="4">
        <v>79.4</v>
      </c>
      <c r="D144" s="3" t="s">
        <v>6</v>
      </c>
    </row>
    <row r="145" spans="1:4" ht="18" customHeight="1">
      <c r="A145" s="3" t="str">
        <f t="shared" si="5"/>
        <v>20210106</v>
      </c>
      <c r="B145" s="3" t="str">
        <f>"2101060523"</f>
        <v>2101060523</v>
      </c>
      <c r="C145" s="4">
        <v>82</v>
      </c>
      <c r="D145" s="3" t="s">
        <v>6</v>
      </c>
    </row>
    <row r="146" spans="1:4" ht="18" customHeight="1">
      <c r="A146" s="3" t="str">
        <f t="shared" si="5"/>
        <v>20210106</v>
      </c>
      <c r="B146" s="3" t="str">
        <f>"2101060524"</f>
        <v>2101060524</v>
      </c>
      <c r="C146" s="4">
        <v>83.9</v>
      </c>
      <c r="D146" s="3" t="s">
        <v>6</v>
      </c>
    </row>
    <row r="147" spans="1:4" ht="18" customHeight="1">
      <c r="A147" s="3" t="str">
        <f t="shared" si="5"/>
        <v>20210106</v>
      </c>
      <c r="B147" s="3" t="str">
        <f>"2101060525"</f>
        <v>2101060525</v>
      </c>
      <c r="C147" s="4">
        <v>82.3</v>
      </c>
      <c r="D147" s="3" t="s">
        <v>6</v>
      </c>
    </row>
    <row r="148" spans="1:4" ht="18" customHeight="1">
      <c r="A148" s="3" t="str">
        <f t="shared" si="5"/>
        <v>20210106</v>
      </c>
      <c r="B148" s="3" t="str">
        <f>"2101060526"</f>
        <v>2101060526</v>
      </c>
      <c r="C148" s="4">
        <v>0</v>
      </c>
      <c r="D148" s="3" t="s">
        <v>5</v>
      </c>
    </row>
    <row r="149" spans="1:4" ht="18" customHeight="1">
      <c r="A149" s="3" t="str">
        <f t="shared" si="5"/>
        <v>20210106</v>
      </c>
      <c r="B149" s="3" t="str">
        <f>"2101060527"</f>
        <v>2101060527</v>
      </c>
      <c r="C149" s="4">
        <v>72.1</v>
      </c>
      <c r="D149" s="3" t="s">
        <v>6</v>
      </c>
    </row>
    <row r="150" spans="1:4" ht="18" customHeight="1">
      <c r="A150" s="3" t="str">
        <f t="shared" si="5"/>
        <v>20210106</v>
      </c>
      <c r="B150" s="3" t="str">
        <f>"2101060528"</f>
        <v>2101060528</v>
      </c>
      <c r="C150" s="4">
        <v>0</v>
      </c>
      <c r="D150" s="3" t="s">
        <v>5</v>
      </c>
    </row>
    <row r="151" spans="1:4" ht="18" customHeight="1">
      <c r="A151" s="3" t="str">
        <f t="shared" si="5"/>
        <v>20210106</v>
      </c>
      <c r="B151" s="3" t="str">
        <f>"2101060529"</f>
        <v>2101060529</v>
      </c>
      <c r="C151" s="4">
        <v>91</v>
      </c>
      <c r="D151" s="3" t="s">
        <v>6</v>
      </c>
    </row>
    <row r="152" spans="1:4" ht="18" customHeight="1">
      <c r="A152" s="3" t="str">
        <f aca="true" t="shared" si="6" ref="A152:A171">"20210107"</f>
        <v>20210107</v>
      </c>
      <c r="B152" s="3" t="str">
        <f>"2101070530"</f>
        <v>2101070530</v>
      </c>
      <c r="C152" s="4">
        <v>73.2</v>
      </c>
      <c r="D152" s="3" t="s">
        <v>6</v>
      </c>
    </row>
    <row r="153" spans="1:4" ht="18" customHeight="1">
      <c r="A153" s="3" t="str">
        <f t="shared" si="6"/>
        <v>20210107</v>
      </c>
      <c r="B153" s="3" t="str">
        <f>"2101070601"</f>
        <v>2101070601</v>
      </c>
      <c r="C153" s="4">
        <v>86.8</v>
      </c>
      <c r="D153" s="3" t="s">
        <v>6</v>
      </c>
    </row>
    <row r="154" spans="1:4" ht="18" customHeight="1">
      <c r="A154" s="3" t="str">
        <f t="shared" si="6"/>
        <v>20210107</v>
      </c>
      <c r="B154" s="3" t="str">
        <f>"2101070602"</f>
        <v>2101070602</v>
      </c>
      <c r="C154" s="4">
        <v>73.5</v>
      </c>
      <c r="D154" s="3" t="s">
        <v>6</v>
      </c>
    </row>
    <row r="155" spans="1:4" ht="18" customHeight="1">
      <c r="A155" s="3" t="str">
        <f t="shared" si="6"/>
        <v>20210107</v>
      </c>
      <c r="B155" s="3" t="str">
        <f>"2101070603"</f>
        <v>2101070603</v>
      </c>
      <c r="C155" s="4">
        <v>82.2</v>
      </c>
      <c r="D155" s="3" t="s">
        <v>6</v>
      </c>
    </row>
    <row r="156" spans="1:4" ht="18" customHeight="1">
      <c r="A156" s="3" t="str">
        <f t="shared" si="6"/>
        <v>20210107</v>
      </c>
      <c r="B156" s="3" t="str">
        <f>"2101070604"</f>
        <v>2101070604</v>
      </c>
      <c r="C156" s="4">
        <v>82.9</v>
      </c>
      <c r="D156" s="3" t="s">
        <v>6</v>
      </c>
    </row>
    <row r="157" spans="1:4" ht="18" customHeight="1">
      <c r="A157" s="3" t="str">
        <f t="shared" si="6"/>
        <v>20210107</v>
      </c>
      <c r="B157" s="3" t="str">
        <f>"2101070605"</f>
        <v>2101070605</v>
      </c>
      <c r="C157" s="4">
        <v>93.3</v>
      </c>
      <c r="D157" s="3" t="s">
        <v>6</v>
      </c>
    </row>
    <row r="158" spans="1:4" ht="18" customHeight="1">
      <c r="A158" s="3" t="str">
        <f t="shared" si="6"/>
        <v>20210107</v>
      </c>
      <c r="B158" s="3" t="str">
        <f>"2101070606"</f>
        <v>2101070606</v>
      </c>
      <c r="C158" s="4">
        <v>72.5</v>
      </c>
      <c r="D158" s="3" t="s">
        <v>6</v>
      </c>
    </row>
    <row r="159" spans="1:4" ht="18" customHeight="1">
      <c r="A159" s="3" t="str">
        <f t="shared" si="6"/>
        <v>20210107</v>
      </c>
      <c r="B159" s="3" t="str">
        <f>"2101070607"</f>
        <v>2101070607</v>
      </c>
      <c r="C159" s="4">
        <v>71.9</v>
      </c>
      <c r="D159" s="3" t="s">
        <v>6</v>
      </c>
    </row>
    <row r="160" spans="1:4" ht="18" customHeight="1">
      <c r="A160" s="3" t="str">
        <f t="shared" si="6"/>
        <v>20210107</v>
      </c>
      <c r="B160" s="3" t="str">
        <f>"2101070608"</f>
        <v>2101070608</v>
      </c>
      <c r="C160" s="4">
        <v>61.1</v>
      </c>
      <c r="D160" s="3" t="s">
        <v>6</v>
      </c>
    </row>
    <row r="161" spans="1:4" ht="18" customHeight="1">
      <c r="A161" s="3" t="str">
        <f t="shared" si="6"/>
        <v>20210107</v>
      </c>
      <c r="B161" s="3" t="str">
        <f>"2101070609"</f>
        <v>2101070609</v>
      </c>
      <c r="C161" s="4">
        <v>88.3</v>
      </c>
      <c r="D161" s="3" t="s">
        <v>6</v>
      </c>
    </row>
    <row r="162" spans="1:4" ht="18" customHeight="1">
      <c r="A162" s="3" t="str">
        <f t="shared" si="6"/>
        <v>20210107</v>
      </c>
      <c r="B162" s="3" t="str">
        <f>"2101070610"</f>
        <v>2101070610</v>
      </c>
      <c r="C162" s="4">
        <v>0</v>
      </c>
      <c r="D162" s="3" t="s">
        <v>5</v>
      </c>
    </row>
    <row r="163" spans="1:4" ht="18" customHeight="1">
      <c r="A163" s="3" t="str">
        <f t="shared" si="6"/>
        <v>20210107</v>
      </c>
      <c r="B163" s="3" t="str">
        <f>"2101070611"</f>
        <v>2101070611</v>
      </c>
      <c r="C163" s="4">
        <v>82.2</v>
      </c>
      <c r="D163" s="3" t="s">
        <v>6</v>
      </c>
    </row>
    <row r="164" spans="1:4" ht="18" customHeight="1">
      <c r="A164" s="3" t="str">
        <f t="shared" si="6"/>
        <v>20210107</v>
      </c>
      <c r="B164" s="3" t="str">
        <f>"2101070612"</f>
        <v>2101070612</v>
      </c>
      <c r="C164" s="4">
        <v>85.6</v>
      </c>
      <c r="D164" s="3" t="s">
        <v>6</v>
      </c>
    </row>
    <row r="165" spans="1:4" ht="18" customHeight="1">
      <c r="A165" s="3" t="str">
        <f t="shared" si="6"/>
        <v>20210107</v>
      </c>
      <c r="B165" s="3" t="str">
        <f>"2101070613"</f>
        <v>2101070613</v>
      </c>
      <c r="C165" s="4">
        <v>70</v>
      </c>
      <c r="D165" s="3" t="s">
        <v>6</v>
      </c>
    </row>
    <row r="166" spans="1:4" ht="18" customHeight="1">
      <c r="A166" s="3" t="str">
        <f t="shared" si="6"/>
        <v>20210107</v>
      </c>
      <c r="B166" s="3" t="str">
        <f>"2101070614"</f>
        <v>2101070614</v>
      </c>
      <c r="C166" s="4">
        <v>82.3</v>
      </c>
      <c r="D166" s="3" t="s">
        <v>6</v>
      </c>
    </row>
    <row r="167" spans="1:4" ht="18" customHeight="1">
      <c r="A167" s="3" t="str">
        <f t="shared" si="6"/>
        <v>20210107</v>
      </c>
      <c r="B167" s="3" t="str">
        <f>"2101070615"</f>
        <v>2101070615</v>
      </c>
      <c r="C167" s="4">
        <v>76.4</v>
      </c>
      <c r="D167" s="3" t="s">
        <v>6</v>
      </c>
    </row>
    <row r="168" spans="1:4" ht="18" customHeight="1">
      <c r="A168" s="3" t="str">
        <f t="shared" si="6"/>
        <v>20210107</v>
      </c>
      <c r="B168" s="3" t="str">
        <f>"2101070616"</f>
        <v>2101070616</v>
      </c>
      <c r="C168" s="4">
        <v>0</v>
      </c>
      <c r="D168" s="3" t="s">
        <v>5</v>
      </c>
    </row>
    <row r="169" spans="1:4" ht="18" customHeight="1">
      <c r="A169" s="3" t="str">
        <f t="shared" si="6"/>
        <v>20210107</v>
      </c>
      <c r="B169" s="3" t="str">
        <f>"2101070617"</f>
        <v>2101070617</v>
      </c>
      <c r="C169" s="4">
        <v>78.7</v>
      </c>
      <c r="D169" s="3" t="s">
        <v>6</v>
      </c>
    </row>
    <row r="170" spans="1:4" ht="18" customHeight="1">
      <c r="A170" s="3" t="str">
        <f t="shared" si="6"/>
        <v>20210107</v>
      </c>
      <c r="B170" s="3" t="str">
        <f>"2101070618"</f>
        <v>2101070618</v>
      </c>
      <c r="C170" s="4">
        <v>66.1</v>
      </c>
      <c r="D170" s="3" t="s">
        <v>6</v>
      </c>
    </row>
    <row r="171" spans="1:4" ht="18" customHeight="1">
      <c r="A171" s="3" t="str">
        <f t="shared" si="6"/>
        <v>20210107</v>
      </c>
      <c r="B171" s="3" t="str">
        <f>"2101070619"</f>
        <v>2101070619</v>
      </c>
      <c r="C171" s="4">
        <v>0</v>
      </c>
      <c r="D171" s="3" t="s">
        <v>5</v>
      </c>
    </row>
    <row r="172" spans="1:4" ht="18" customHeight="1">
      <c r="A172" s="3" t="str">
        <f aca="true" t="shared" si="7" ref="A172:A186">"20210108"</f>
        <v>20210108</v>
      </c>
      <c r="B172" s="3" t="str">
        <f>"2101080620"</f>
        <v>2101080620</v>
      </c>
      <c r="C172" s="4">
        <v>56.5</v>
      </c>
      <c r="D172" s="3" t="s">
        <v>6</v>
      </c>
    </row>
    <row r="173" spans="1:4" ht="18" customHeight="1">
      <c r="A173" s="3" t="str">
        <f t="shared" si="7"/>
        <v>20210108</v>
      </c>
      <c r="B173" s="3" t="str">
        <f>"2101080621"</f>
        <v>2101080621</v>
      </c>
      <c r="C173" s="4">
        <v>89.4</v>
      </c>
      <c r="D173" s="3" t="s">
        <v>6</v>
      </c>
    </row>
    <row r="174" spans="1:4" ht="18" customHeight="1">
      <c r="A174" s="3" t="str">
        <f t="shared" si="7"/>
        <v>20210108</v>
      </c>
      <c r="B174" s="3" t="str">
        <f>"2101080622"</f>
        <v>2101080622</v>
      </c>
      <c r="C174" s="4">
        <v>78.2</v>
      </c>
      <c r="D174" s="3" t="s">
        <v>6</v>
      </c>
    </row>
    <row r="175" spans="1:4" ht="18" customHeight="1">
      <c r="A175" s="3" t="str">
        <f t="shared" si="7"/>
        <v>20210108</v>
      </c>
      <c r="B175" s="3" t="str">
        <f>"2101080623"</f>
        <v>2101080623</v>
      </c>
      <c r="C175" s="4">
        <v>88.1</v>
      </c>
      <c r="D175" s="3" t="s">
        <v>6</v>
      </c>
    </row>
    <row r="176" spans="1:4" ht="18" customHeight="1">
      <c r="A176" s="3" t="str">
        <f t="shared" si="7"/>
        <v>20210108</v>
      </c>
      <c r="B176" s="3" t="str">
        <f>"2101080624"</f>
        <v>2101080624</v>
      </c>
      <c r="C176" s="4">
        <v>62.1</v>
      </c>
      <c r="D176" s="3" t="s">
        <v>6</v>
      </c>
    </row>
    <row r="177" spans="1:4" ht="18" customHeight="1">
      <c r="A177" s="3" t="str">
        <f t="shared" si="7"/>
        <v>20210108</v>
      </c>
      <c r="B177" s="3" t="str">
        <f>"2101080625"</f>
        <v>2101080625</v>
      </c>
      <c r="C177" s="4">
        <v>0</v>
      </c>
      <c r="D177" s="3" t="s">
        <v>5</v>
      </c>
    </row>
    <row r="178" spans="1:4" ht="18" customHeight="1">
      <c r="A178" s="3" t="str">
        <f t="shared" si="7"/>
        <v>20210108</v>
      </c>
      <c r="B178" s="3" t="str">
        <f>"2101080626"</f>
        <v>2101080626</v>
      </c>
      <c r="C178" s="4">
        <v>80.2</v>
      </c>
      <c r="D178" s="3" t="s">
        <v>6</v>
      </c>
    </row>
    <row r="179" spans="1:4" ht="18" customHeight="1">
      <c r="A179" s="3" t="str">
        <f t="shared" si="7"/>
        <v>20210108</v>
      </c>
      <c r="B179" s="3" t="str">
        <f>"2101080627"</f>
        <v>2101080627</v>
      </c>
      <c r="C179" s="4">
        <v>62</v>
      </c>
      <c r="D179" s="3" t="s">
        <v>6</v>
      </c>
    </row>
    <row r="180" spans="1:4" ht="18" customHeight="1">
      <c r="A180" s="3" t="str">
        <f t="shared" si="7"/>
        <v>20210108</v>
      </c>
      <c r="B180" s="3" t="str">
        <f>"2101080628"</f>
        <v>2101080628</v>
      </c>
      <c r="C180" s="4">
        <v>88.6</v>
      </c>
      <c r="D180" s="3" t="s">
        <v>6</v>
      </c>
    </row>
    <row r="181" spans="1:4" ht="18" customHeight="1">
      <c r="A181" s="3" t="str">
        <f t="shared" si="7"/>
        <v>20210108</v>
      </c>
      <c r="B181" s="3" t="str">
        <f>"2101080629"</f>
        <v>2101080629</v>
      </c>
      <c r="C181" s="4">
        <v>71.2</v>
      </c>
      <c r="D181" s="3" t="s">
        <v>6</v>
      </c>
    </row>
    <row r="182" spans="1:4" ht="18" customHeight="1">
      <c r="A182" s="3" t="str">
        <f t="shared" si="7"/>
        <v>20210108</v>
      </c>
      <c r="B182" s="3" t="str">
        <f>"2101080630"</f>
        <v>2101080630</v>
      </c>
      <c r="C182" s="4">
        <v>72.2</v>
      </c>
      <c r="D182" s="3" t="s">
        <v>6</v>
      </c>
    </row>
    <row r="183" spans="1:4" ht="18" customHeight="1">
      <c r="A183" s="3" t="str">
        <f t="shared" si="7"/>
        <v>20210108</v>
      </c>
      <c r="B183" s="3" t="str">
        <f>"2101080701"</f>
        <v>2101080701</v>
      </c>
      <c r="C183" s="4">
        <v>81.8</v>
      </c>
      <c r="D183" s="3" t="s">
        <v>6</v>
      </c>
    </row>
    <row r="184" spans="1:4" ht="18" customHeight="1">
      <c r="A184" s="3" t="str">
        <f t="shared" si="7"/>
        <v>20210108</v>
      </c>
      <c r="B184" s="3" t="str">
        <f>"2101080702"</f>
        <v>2101080702</v>
      </c>
      <c r="C184" s="4">
        <v>68.9</v>
      </c>
      <c r="D184" s="3" t="s">
        <v>6</v>
      </c>
    </row>
    <row r="185" spans="1:4" ht="18" customHeight="1">
      <c r="A185" s="3" t="str">
        <f t="shared" si="7"/>
        <v>20210108</v>
      </c>
      <c r="B185" s="3" t="str">
        <f>"2101080703"</f>
        <v>2101080703</v>
      </c>
      <c r="C185" s="4">
        <v>63.9</v>
      </c>
      <c r="D185" s="3" t="s">
        <v>6</v>
      </c>
    </row>
    <row r="186" spans="1:4" ht="18" customHeight="1">
      <c r="A186" s="3" t="str">
        <f t="shared" si="7"/>
        <v>20210108</v>
      </c>
      <c r="B186" s="3" t="str">
        <f>"2101080704"</f>
        <v>2101080704</v>
      </c>
      <c r="C186" s="4">
        <v>0</v>
      </c>
      <c r="D186" s="3" t="s">
        <v>5</v>
      </c>
    </row>
    <row r="187" spans="1:4" ht="18" customHeight="1">
      <c r="A187" s="3" t="str">
        <f aca="true" t="shared" si="8" ref="A187:A208">"20210109"</f>
        <v>20210109</v>
      </c>
      <c r="B187" s="3" t="str">
        <f>"2101090705"</f>
        <v>2101090705</v>
      </c>
      <c r="C187" s="4">
        <v>56.4</v>
      </c>
      <c r="D187" s="3" t="s">
        <v>6</v>
      </c>
    </row>
    <row r="188" spans="1:4" ht="18" customHeight="1">
      <c r="A188" s="3" t="str">
        <f t="shared" si="8"/>
        <v>20210109</v>
      </c>
      <c r="B188" s="3" t="str">
        <f>"2101090706"</f>
        <v>2101090706</v>
      </c>
      <c r="C188" s="4">
        <v>98.9</v>
      </c>
      <c r="D188" s="3" t="s">
        <v>6</v>
      </c>
    </row>
    <row r="189" spans="1:4" ht="18" customHeight="1">
      <c r="A189" s="3" t="str">
        <f t="shared" si="8"/>
        <v>20210109</v>
      </c>
      <c r="B189" s="3" t="str">
        <f>"2101090707"</f>
        <v>2101090707</v>
      </c>
      <c r="C189" s="4">
        <v>72.2</v>
      </c>
      <c r="D189" s="3" t="s">
        <v>6</v>
      </c>
    </row>
    <row r="190" spans="1:4" ht="18" customHeight="1">
      <c r="A190" s="3" t="str">
        <f t="shared" si="8"/>
        <v>20210109</v>
      </c>
      <c r="B190" s="3" t="str">
        <f>"2101090708"</f>
        <v>2101090708</v>
      </c>
      <c r="C190" s="4">
        <v>86.3</v>
      </c>
      <c r="D190" s="3" t="s">
        <v>6</v>
      </c>
    </row>
    <row r="191" spans="1:4" ht="18" customHeight="1">
      <c r="A191" s="3" t="str">
        <f t="shared" si="8"/>
        <v>20210109</v>
      </c>
      <c r="B191" s="3" t="str">
        <f>"2101090709"</f>
        <v>2101090709</v>
      </c>
      <c r="C191" s="4">
        <v>91.6</v>
      </c>
      <c r="D191" s="3" t="s">
        <v>6</v>
      </c>
    </row>
    <row r="192" spans="1:4" ht="18" customHeight="1">
      <c r="A192" s="3" t="str">
        <f t="shared" si="8"/>
        <v>20210109</v>
      </c>
      <c r="B192" s="3" t="str">
        <f>"2101090710"</f>
        <v>2101090710</v>
      </c>
      <c r="C192" s="4">
        <v>87.3</v>
      </c>
      <c r="D192" s="3" t="s">
        <v>6</v>
      </c>
    </row>
    <row r="193" spans="1:4" ht="18" customHeight="1">
      <c r="A193" s="3" t="str">
        <f t="shared" si="8"/>
        <v>20210109</v>
      </c>
      <c r="B193" s="3" t="str">
        <f>"2101090711"</f>
        <v>2101090711</v>
      </c>
      <c r="C193" s="4">
        <v>87</v>
      </c>
      <c r="D193" s="3" t="s">
        <v>6</v>
      </c>
    </row>
    <row r="194" spans="1:4" ht="18" customHeight="1">
      <c r="A194" s="3" t="str">
        <f t="shared" si="8"/>
        <v>20210109</v>
      </c>
      <c r="B194" s="3" t="str">
        <f>"2101090712"</f>
        <v>2101090712</v>
      </c>
      <c r="C194" s="4">
        <v>76.9</v>
      </c>
      <c r="D194" s="3" t="s">
        <v>6</v>
      </c>
    </row>
    <row r="195" spans="1:4" ht="18" customHeight="1">
      <c r="A195" s="3" t="str">
        <f t="shared" si="8"/>
        <v>20210109</v>
      </c>
      <c r="B195" s="3" t="str">
        <f>"2101090713"</f>
        <v>2101090713</v>
      </c>
      <c r="C195" s="4">
        <v>79</v>
      </c>
      <c r="D195" s="3" t="s">
        <v>6</v>
      </c>
    </row>
    <row r="196" spans="1:4" ht="18" customHeight="1">
      <c r="A196" s="3" t="str">
        <f t="shared" si="8"/>
        <v>20210109</v>
      </c>
      <c r="B196" s="3" t="str">
        <f>"2101090714"</f>
        <v>2101090714</v>
      </c>
      <c r="C196" s="4">
        <v>81.7</v>
      </c>
      <c r="D196" s="3" t="s">
        <v>6</v>
      </c>
    </row>
    <row r="197" spans="1:4" ht="18" customHeight="1">
      <c r="A197" s="3" t="str">
        <f t="shared" si="8"/>
        <v>20210109</v>
      </c>
      <c r="B197" s="3" t="str">
        <f>"2101090715"</f>
        <v>2101090715</v>
      </c>
      <c r="C197" s="4">
        <v>80.8</v>
      </c>
      <c r="D197" s="3" t="s">
        <v>6</v>
      </c>
    </row>
    <row r="198" spans="1:4" ht="18" customHeight="1">
      <c r="A198" s="3" t="str">
        <f t="shared" si="8"/>
        <v>20210109</v>
      </c>
      <c r="B198" s="3" t="str">
        <f>"2101090716"</f>
        <v>2101090716</v>
      </c>
      <c r="C198" s="4">
        <v>85.7</v>
      </c>
      <c r="D198" s="3" t="s">
        <v>6</v>
      </c>
    </row>
    <row r="199" spans="1:4" ht="18" customHeight="1">
      <c r="A199" s="3" t="str">
        <f t="shared" si="8"/>
        <v>20210109</v>
      </c>
      <c r="B199" s="3" t="str">
        <f>"2101090717"</f>
        <v>2101090717</v>
      </c>
      <c r="C199" s="4">
        <v>77</v>
      </c>
      <c r="D199" s="3" t="s">
        <v>6</v>
      </c>
    </row>
    <row r="200" spans="1:4" ht="18" customHeight="1">
      <c r="A200" s="3" t="str">
        <f t="shared" si="8"/>
        <v>20210109</v>
      </c>
      <c r="B200" s="3" t="str">
        <f>"2101090718"</f>
        <v>2101090718</v>
      </c>
      <c r="C200" s="4">
        <v>0</v>
      </c>
      <c r="D200" s="3" t="s">
        <v>5</v>
      </c>
    </row>
    <row r="201" spans="1:4" ht="18" customHeight="1">
      <c r="A201" s="3" t="str">
        <f t="shared" si="8"/>
        <v>20210109</v>
      </c>
      <c r="B201" s="3" t="str">
        <f>"2101090719"</f>
        <v>2101090719</v>
      </c>
      <c r="C201" s="4">
        <v>0</v>
      </c>
      <c r="D201" s="3" t="s">
        <v>5</v>
      </c>
    </row>
    <row r="202" spans="1:4" ht="18" customHeight="1">
      <c r="A202" s="3" t="str">
        <f t="shared" si="8"/>
        <v>20210109</v>
      </c>
      <c r="B202" s="3" t="str">
        <f>"2101090720"</f>
        <v>2101090720</v>
      </c>
      <c r="C202" s="4">
        <v>85</v>
      </c>
      <c r="D202" s="3" t="s">
        <v>6</v>
      </c>
    </row>
    <row r="203" spans="1:4" ht="18" customHeight="1">
      <c r="A203" s="3" t="str">
        <f t="shared" si="8"/>
        <v>20210109</v>
      </c>
      <c r="B203" s="3" t="str">
        <f>"2101090721"</f>
        <v>2101090721</v>
      </c>
      <c r="C203" s="4">
        <v>80.2</v>
      </c>
      <c r="D203" s="3" t="s">
        <v>6</v>
      </c>
    </row>
    <row r="204" spans="1:4" ht="18" customHeight="1">
      <c r="A204" s="3" t="str">
        <f t="shared" si="8"/>
        <v>20210109</v>
      </c>
      <c r="B204" s="3" t="str">
        <f>"2101090722"</f>
        <v>2101090722</v>
      </c>
      <c r="C204" s="4">
        <v>92.6</v>
      </c>
      <c r="D204" s="3" t="s">
        <v>6</v>
      </c>
    </row>
    <row r="205" spans="1:4" ht="18" customHeight="1">
      <c r="A205" s="3" t="str">
        <f t="shared" si="8"/>
        <v>20210109</v>
      </c>
      <c r="B205" s="3" t="str">
        <f>"2101090723"</f>
        <v>2101090723</v>
      </c>
      <c r="C205" s="4">
        <v>71.3</v>
      </c>
      <c r="D205" s="3" t="s">
        <v>6</v>
      </c>
    </row>
    <row r="206" spans="1:4" ht="18" customHeight="1">
      <c r="A206" s="3" t="str">
        <f t="shared" si="8"/>
        <v>20210109</v>
      </c>
      <c r="B206" s="3" t="str">
        <f>"2101090724"</f>
        <v>2101090724</v>
      </c>
      <c r="C206" s="4">
        <v>67.2</v>
      </c>
      <c r="D206" s="3" t="s">
        <v>6</v>
      </c>
    </row>
    <row r="207" spans="1:4" ht="18" customHeight="1">
      <c r="A207" s="3" t="str">
        <f t="shared" si="8"/>
        <v>20210109</v>
      </c>
      <c r="B207" s="3" t="str">
        <f>"2101090725"</f>
        <v>2101090725</v>
      </c>
      <c r="C207" s="4">
        <v>79.8</v>
      </c>
      <c r="D207" s="3" t="s">
        <v>6</v>
      </c>
    </row>
    <row r="208" spans="1:4" ht="18" customHeight="1">
      <c r="A208" s="3" t="str">
        <f t="shared" si="8"/>
        <v>20210109</v>
      </c>
      <c r="B208" s="3" t="str">
        <f>"2101090726"</f>
        <v>2101090726</v>
      </c>
      <c r="C208" s="4">
        <v>75.2</v>
      </c>
      <c r="D208" s="3" t="s">
        <v>6</v>
      </c>
    </row>
    <row r="209" spans="1:4" ht="18" customHeight="1">
      <c r="A209" s="3" t="str">
        <f aca="true" t="shared" si="9" ref="A209:A219">"20210110"</f>
        <v>20210110</v>
      </c>
      <c r="B209" s="3" t="str">
        <f>"2101100727"</f>
        <v>2101100727</v>
      </c>
      <c r="C209" s="4">
        <v>68.2</v>
      </c>
      <c r="D209" s="3" t="s">
        <v>6</v>
      </c>
    </row>
    <row r="210" spans="1:4" ht="18" customHeight="1">
      <c r="A210" s="3" t="str">
        <f t="shared" si="9"/>
        <v>20210110</v>
      </c>
      <c r="B210" s="3" t="str">
        <f>"2101100728"</f>
        <v>2101100728</v>
      </c>
      <c r="C210" s="4">
        <v>0</v>
      </c>
      <c r="D210" s="3" t="s">
        <v>5</v>
      </c>
    </row>
    <row r="211" spans="1:4" ht="18" customHeight="1">
      <c r="A211" s="3" t="str">
        <f t="shared" si="9"/>
        <v>20210110</v>
      </c>
      <c r="B211" s="3" t="str">
        <f>"2101100729"</f>
        <v>2101100729</v>
      </c>
      <c r="C211" s="4">
        <v>84.6</v>
      </c>
      <c r="D211" s="3" t="s">
        <v>6</v>
      </c>
    </row>
    <row r="212" spans="1:4" ht="18" customHeight="1">
      <c r="A212" s="3" t="str">
        <f t="shared" si="9"/>
        <v>20210110</v>
      </c>
      <c r="B212" s="3" t="str">
        <f>"2101100730"</f>
        <v>2101100730</v>
      </c>
      <c r="C212" s="4">
        <v>75.7</v>
      </c>
      <c r="D212" s="3" t="s">
        <v>6</v>
      </c>
    </row>
    <row r="213" spans="1:4" ht="18" customHeight="1">
      <c r="A213" s="3" t="str">
        <f t="shared" si="9"/>
        <v>20210110</v>
      </c>
      <c r="B213" s="3" t="str">
        <f>"2101100801"</f>
        <v>2101100801</v>
      </c>
      <c r="C213" s="4">
        <v>85.8</v>
      </c>
      <c r="D213" s="3" t="s">
        <v>6</v>
      </c>
    </row>
    <row r="214" spans="1:4" ht="18" customHeight="1">
      <c r="A214" s="3" t="str">
        <f t="shared" si="9"/>
        <v>20210110</v>
      </c>
      <c r="B214" s="3" t="str">
        <f>"2101100802"</f>
        <v>2101100802</v>
      </c>
      <c r="C214" s="4">
        <v>72.3</v>
      </c>
      <c r="D214" s="3" t="s">
        <v>6</v>
      </c>
    </row>
    <row r="215" spans="1:4" ht="18" customHeight="1">
      <c r="A215" s="3" t="str">
        <f t="shared" si="9"/>
        <v>20210110</v>
      </c>
      <c r="B215" s="3" t="str">
        <f>"2101100803"</f>
        <v>2101100803</v>
      </c>
      <c r="C215" s="4">
        <v>98.6</v>
      </c>
      <c r="D215" s="3" t="s">
        <v>6</v>
      </c>
    </row>
    <row r="216" spans="1:4" ht="18" customHeight="1">
      <c r="A216" s="3" t="str">
        <f t="shared" si="9"/>
        <v>20210110</v>
      </c>
      <c r="B216" s="3" t="str">
        <f>"2101100804"</f>
        <v>2101100804</v>
      </c>
      <c r="C216" s="4">
        <v>76.4</v>
      </c>
      <c r="D216" s="3" t="s">
        <v>6</v>
      </c>
    </row>
    <row r="217" spans="1:4" ht="18" customHeight="1">
      <c r="A217" s="3" t="str">
        <f t="shared" si="9"/>
        <v>20210110</v>
      </c>
      <c r="B217" s="3" t="str">
        <f>"2101100805"</f>
        <v>2101100805</v>
      </c>
      <c r="C217" s="4">
        <v>73.4</v>
      </c>
      <c r="D217" s="3" t="s">
        <v>6</v>
      </c>
    </row>
    <row r="218" spans="1:4" ht="18" customHeight="1">
      <c r="A218" s="3" t="str">
        <f t="shared" si="9"/>
        <v>20210110</v>
      </c>
      <c r="B218" s="3" t="str">
        <f>"2101100806"</f>
        <v>2101100806</v>
      </c>
      <c r="C218" s="4">
        <v>64.8</v>
      </c>
      <c r="D218" s="3" t="s">
        <v>6</v>
      </c>
    </row>
    <row r="219" spans="1:4" ht="18" customHeight="1">
      <c r="A219" s="3" t="str">
        <f t="shared" si="9"/>
        <v>20210110</v>
      </c>
      <c r="B219" s="3" t="str">
        <f>"2101100807"</f>
        <v>2101100807</v>
      </c>
      <c r="C219" s="4">
        <v>79.5</v>
      </c>
      <c r="D219" s="3" t="s">
        <v>6</v>
      </c>
    </row>
    <row r="220" spans="1:4" ht="18" customHeight="1">
      <c r="A220" s="3" t="str">
        <f aca="true" t="shared" si="10" ref="A220:A232">"20210111"</f>
        <v>20210111</v>
      </c>
      <c r="B220" s="3" t="str">
        <f>"2101110808"</f>
        <v>2101110808</v>
      </c>
      <c r="C220" s="4">
        <v>69.4</v>
      </c>
      <c r="D220" s="3" t="s">
        <v>6</v>
      </c>
    </row>
    <row r="221" spans="1:4" ht="18" customHeight="1">
      <c r="A221" s="3" t="str">
        <f t="shared" si="10"/>
        <v>20210111</v>
      </c>
      <c r="B221" s="3" t="str">
        <f>"2101110809"</f>
        <v>2101110809</v>
      </c>
      <c r="C221" s="4">
        <v>76.2</v>
      </c>
      <c r="D221" s="3" t="s">
        <v>6</v>
      </c>
    </row>
    <row r="222" spans="1:4" ht="18" customHeight="1">
      <c r="A222" s="3" t="str">
        <f t="shared" si="10"/>
        <v>20210111</v>
      </c>
      <c r="B222" s="3" t="str">
        <f>"2101110810"</f>
        <v>2101110810</v>
      </c>
      <c r="C222" s="4">
        <v>73.4</v>
      </c>
      <c r="D222" s="3" t="s">
        <v>6</v>
      </c>
    </row>
    <row r="223" spans="1:4" ht="18" customHeight="1">
      <c r="A223" s="3" t="str">
        <f t="shared" si="10"/>
        <v>20210111</v>
      </c>
      <c r="B223" s="3" t="str">
        <f>"2101110811"</f>
        <v>2101110811</v>
      </c>
      <c r="C223" s="4">
        <v>88.5</v>
      </c>
      <c r="D223" s="3" t="s">
        <v>6</v>
      </c>
    </row>
    <row r="224" spans="1:4" ht="18" customHeight="1">
      <c r="A224" s="3" t="str">
        <f t="shared" si="10"/>
        <v>20210111</v>
      </c>
      <c r="B224" s="3" t="str">
        <f>"2101110812"</f>
        <v>2101110812</v>
      </c>
      <c r="C224" s="4">
        <v>70.2</v>
      </c>
      <c r="D224" s="3" t="s">
        <v>6</v>
      </c>
    </row>
    <row r="225" spans="1:4" ht="18" customHeight="1">
      <c r="A225" s="3" t="str">
        <f t="shared" si="10"/>
        <v>20210111</v>
      </c>
      <c r="B225" s="3" t="str">
        <f>"2101110813"</f>
        <v>2101110813</v>
      </c>
      <c r="C225" s="4">
        <v>79.1</v>
      </c>
      <c r="D225" s="3" t="s">
        <v>6</v>
      </c>
    </row>
    <row r="226" spans="1:4" ht="18" customHeight="1">
      <c r="A226" s="3" t="str">
        <f t="shared" si="10"/>
        <v>20210111</v>
      </c>
      <c r="B226" s="3" t="str">
        <f>"2101110814"</f>
        <v>2101110814</v>
      </c>
      <c r="C226" s="4">
        <v>80.2</v>
      </c>
      <c r="D226" s="3" t="s">
        <v>6</v>
      </c>
    </row>
    <row r="227" spans="1:4" ht="18" customHeight="1">
      <c r="A227" s="3" t="str">
        <f t="shared" si="10"/>
        <v>20210111</v>
      </c>
      <c r="B227" s="3" t="str">
        <f>"2101110815"</f>
        <v>2101110815</v>
      </c>
      <c r="C227" s="4">
        <v>0</v>
      </c>
      <c r="D227" s="3" t="s">
        <v>5</v>
      </c>
    </row>
    <row r="228" spans="1:4" ht="18" customHeight="1">
      <c r="A228" s="3" t="str">
        <f t="shared" si="10"/>
        <v>20210111</v>
      </c>
      <c r="B228" s="3" t="str">
        <f>"2101110816"</f>
        <v>2101110816</v>
      </c>
      <c r="C228" s="4">
        <v>81</v>
      </c>
      <c r="D228" s="3" t="s">
        <v>6</v>
      </c>
    </row>
    <row r="229" spans="1:4" ht="18" customHeight="1">
      <c r="A229" s="3" t="str">
        <f t="shared" si="10"/>
        <v>20210111</v>
      </c>
      <c r="B229" s="3" t="str">
        <f>"2101110817"</f>
        <v>2101110817</v>
      </c>
      <c r="C229" s="4">
        <v>80.3</v>
      </c>
      <c r="D229" s="3" t="s">
        <v>6</v>
      </c>
    </row>
    <row r="230" spans="1:4" ht="18" customHeight="1">
      <c r="A230" s="3" t="str">
        <f t="shared" si="10"/>
        <v>20210111</v>
      </c>
      <c r="B230" s="3" t="str">
        <f>"2101110818"</f>
        <v>2101110818</v>
      </c>
      <c r="C230" s="4">
        <v>93.6</v>
      </c>
      <c r="D230" s="3" t="s">
        <v>6</v>
      </c>
    </row>
    <row r="231" spans="1:4" ht="18" customHeight="1">
      <c r="A231" s="3" t="str">
        <f t="shared" si="10"/>
        <v>20210111</v>
      </c>
      <c r="B231" s="3" t="str">
        <f>"2101110819"</f>
        <v>2101110819</v>
      </c>
      <c r="C231" s="4">
        <v>73.5</v>
      </c>
      <c r="D231" s="3" t="s">
        <v>6</v>
      </c>
    </row>
    <row r="232" spans="1:4" ht="18" customHeight="1">
      <c r="A232" s="3" t="str">
        <f t="shared" si="10"/>
        <v>20210111</v>
      </c>
      <c r="B232" s="3" t="str">
        <f>"2101110820"</f>
        <v>2101110820</v>
      </c>
      <c r="C232" s="4">
        <v>83.7</v>
      </c>
      <c r="D232" s="3" t="s">
        <v>6</v>
      </c>
    </row>
    <row r="233" spans="1:4" ht="18" customHeight="1">
      <c r="A233" s="3" t="str">
        <f aca="true" t="shared" si="11" ref="A233:A244">"20210112"</f>
        <v>20210112</v>
      </c>
      <c r="B233" s="3" t="str">
        <f>"2101120821"</f>
        <v>2101120821</v>
      </c>
      <c r="C233" s="4">
        <v>0</v>
      </c>
      <c r="D233" s="3" t="s">
        <v>5</v>
      </c>
    </row>
    <row r="234" spans="1:4" ht="18" customHeight="1">
      <c r="A234" s="3" t="str">
        <f t="shared" si="11"/>
        <v>20210112</v>
      </c>
      <c r="B234" s="3" t="str">
        <f>"2101120822"</f>
        <v>2101120822</v>
      </c>
      <c r="C234" s="4">
        <v>85.8</v>
      </c>
      <c r="D234" s="3" t="s">
        <v>6</v>
      </c>
    </row>
    <row r="235" spans="1:4" ht="18" customHeight="1">
      <c r="A235" s="3" t="str">
        <f t="shared" si="11"/>
        <v>20210112</v>
      </c>
      <c r="B235" s="3" t="str">
        <f>"2101120823"</f>
        <v>2101120823</v>
      </c>
      <c r="C235" s="4">
        <v>81</v>
      </c>
      <c r="D235" s="3" t="s">
        <v>6</v>
      </c>
    </row>
    <row r="236" spans="1:4" ht="18" customHeight="1">
      <c r="A236" s="3" t="str">
        <f t="shared" si="11"/>
        <v>20210112</v>
      </c>
      <c r="B236" s="3" t="str">
        <f>"2101120824"</f>
        <v>2101120824</v>
      </c>
      <c r="C236" s="4">
        <v>72.9</v>
      </c>
      <c r="D236" s="3" t="s">
        <v>6</v>
      </c>
    </row>
    <row r="237" spans="1:4" ht="18" customHeight="1">
      <c r="A237" s="3" t="str">
        <f t="shared" si="11"/>
        <v>20210112</v>
      </c>
      <c r="B237" s="3" t="str">
        <f>"2101120825"</f>
        <v>2101120825</v>
      </c>
      <c r="C237" s="4">
        <v>73.2</v>
      </c>
      <c r="D237" s="3" t="s">
        <v>6</v>
      </c>
    </row>
    <row r="238" spans="1:4" ht="18" customHeight="1">
      <c r="A238" s="3" t="str">
        <f t="shared" si="11"/>
        <v>20210112</v>
      </c>
      <c r="B238" s="3" t="str">
        <f>"2101120826"</f>
        <v>2101120826</v>
      </c>
      <c r="C238" s="4">
        <v>74.2</v>
      </c>
      <c r="D238" s="3" t="s">
        <v>6</v>
      </c>
    </row>
    <row r="239" spans="1:4" ht="18" customHeight="1">
      <c r="A239" s="3" t="str">
        <f t="shared" si="11"/>
        <v>20210112</v>
      </c>
      <c r="B239" s="3" t="str">
        <f>"2101120827"</f>
        <v>2101120827</v>
      </c>
      <c r="C239" s="4">
        <v>90.5</v>
      </c>
      <c r="D239" s="3" t="s">
        <v>6</v>
      </c>
    </row>
    <row r="240" spans="1:4" ht="18" customHeight="1">
      <c r="A240" s="3" t="str">
        <f t="shared" si="11"/>
        <v>20210112</v>
      </c>
      <c r="B240" s="3" t="str">
        <f>"2101120828"</f>
        <v>2101120828</v>
      </c>
      <c r="C240" s="4">
        <v>80</v>
      </c>
      <c r="D240" s="3" t="s">
        <v>6</v>
      </c>
    </row>
    <row r="241" spans="1:4" ht="18" customHeight="1">
      <c r="A241" s="3" t="str">
        <f t="shared" si="11"/>
        <v>20210112</v>
      </c>
      <c r="B241" s="3" t="str">
        <f>"2101120829"</f>
        <v>2101120829</v>
      </c>
      <c r="C241" s="4">
        <v>0</v>
      </c>
      <c r="D241" s="3" t="s">
        <v>5</v>
      </c>
    </row>
    <row r="242" spans="1:4" ht="18" customHeight="1">
      <c r="A242" s="3" t="str">
        <f t="shared" si="11"/>
        <v>20210112</v>
      </c>
      <c r="B242" s="3" t="str">
        <f>"2101120830"</f>
        <v>2101120830</v>
      </c>
      <c r="C242" s="4">
        <v>87.9</v>
      </c>
      <c r="D242" s="3" t="s">
        <v>6</v>
      </c>
    </row>
    <row r="243" spans="1:4" ht="18" customHeight="1">
      <c r="A243" s="3" t="str">
        <f t="shared" si="11"/>
        <v>20210112</v>
      </c>
      <c r="B243" s="3" t="str">
        <f>"2101120901"</f>
        <v>2101120901</v>
      </c>
      <c r="C243" s="4">
        <v>66.9</v>
      </c>
      <c r="D243" s="3" t="s">
        <v>6</v>
      </c>
    </row>
    <row r="244" spans="1:4" ht="18" customHeight="1">
      <c r="A244" s="3" t="str">
        <f t="shared" si="11"/>
        <v>20210112</v>
      </c>
      <c r="B244" s="3" t="str">
        <f>"2101120902"</f>
        <v>2101120902</v>
      </c>
      <c r="C244" s="4">
        <v>89.6</v>
      </c>
      <c r="D244" s="3" t="s">
        <v>6</v>
      </c>
    </row>
    <row r="245" spans="1:4" ht="18" customHeight="1">
      <c r="A245" s="3" t="str">
        <f aca="true" t="shared" si="12" ref="A245:A255">"20210113"</f>
        <v>20210113</v>
      </c>
      <c r="B245" s="3" t="str">
        <f>"2101130903"</f>
        <v>2101130903</v>
      </c>
      <c r="C245" s="4">
        <v>66.2</v>
      </c>
      <c r="D245" s="3" t="s">
        <v>6</v>
      </c>
    </row>
    <row r="246" spans="1:4" ht="18" customHeight="1">
      <c r="A246" s="3" t="str">
        <f t="shared" si="12"/>
        <v>20210113</v>
      </c>
      <c r="B246" s="3" t="str">
        <f>"2101130904"</f>
        <v>2101130904</v>
      </c>
      <c r="C246" s="4">
        <v>67.3</v>
      </c>
      <c r="D246" s="3" t="s">
        <v>6</v>
      </c>
    </row>
    <row r="247" spans="1:4" ht="18" customHeight="1">
      <c r="A247" s="3" t="str">
        <f t="shared" si="12"/>
        <v>20210113</v>
      </c>
      <c r="B247" s="3" t="str">
        <f>"2101130905"</f>
        <v>2101130905</v>
      </c>
      <c r="C247" s="4">
        <v>63.4</v>
      </c>
      <c r="D247" s="3" t="s">
        <v>6</v>
      </c>
    </row>
    <row r="248" spans="1:4" ht="18" customHeight="1">
      <c r="A248" s="3" t="str">
        <f t="shared" si="12"/>
        <v>20210113</v>
      </c>
      <c r="B248" s="3" t="str">
        <f>"2101130906"</f>
        <v>2101130906</v>
      </c>
      <c r="C248" s="4">
        <v>0</v>
      </c>
      <c r="D248" s="3" t="s">
        <v>5</v>
      </c>
    </row>
    <row r="249" spans="1:4" ht="18" customHeight="1">
      <c r="A249" s="3" t="str">
        <f t="shared" si="12"/>
        <v>20210113</v>
      </c>
      <c r="B249" s="3" t="str">
        <f>"2101130907"</f>
        <v>2101130907</v>
      </c>
      <c r="C249" s="4">
        <v>90.3</v>
      </c>
      <c r="D249" s="3" t="s">
        <v>6</v>
      </c>
    </row>
    <row r="250" spans="1:4" ht="18" customHeight="1">
      <c r="A250" s="3" t="str">
        <f t="shared" si="12"/>
        <v>20210113</v>
      </c>
      <c r="B250" s="3" t="str">
        <f>"2101130908"</f>
        <v>2101130908</v>
      </c>
      <c r="C250" s="4">
        <v>0</v>
      </c>
      <c r="D250" s="3" t="s">
        <v>5</v>
      </c>
    </row>
    <row r="251" spans="1:4" ht="18" customHeight="1">
      <c r="A251" s="3" t="str">
        <f t="shared" si="12"/>
        <v>20210113</v>
      </c>
      <c r="B251" s="3" t="str">
        <f>"2101130909"</f>
        <v>2101130909</v>
      </c>
      <c r="C251" s="4">
        <v>0</v>
      </c>
      <c r="D251" s="3" t="s">
        <v>5</v>
      </c>
    </row>
    <row r="252" spans="1:4" ht="18" customHeight="1">
      <c r="A252" s="3" t="str">
        <f t="shared" si="12"/>
        <v>20210113</v>
      </c>
      <c r="B252" s="3" t="str">
        <f>"2101130910"</f>
        <v>2101130910</v>
      </c>
      <c r="C252" s="4">
        <v>79.3</v>
      </c>
      <c r="D252" s="3" t="s">
        <v>6</v>
      </c>
    </row>
    <row r="253" spans="1:4" ht="18" customHeight="1">
      <c r="A253" s="3" t="str">
        <f t="shared" si="12"/>
        <v>20210113</v>
      </c>
      <c r="B253" s="3" t="str">
        <f>"2101130911"</f>
        <v>2101130911</v>
      </c>
      <c r="C253" s="4">
        <v>76.4</v>
      </c>
      <c r="D253" s="3" t="s">
        <v>6</v>
      </c>
    </row>
    <row r="254" spans="1:4" ht="18" customHeight="1">
      <c r="A254" s="3" t="str">
        <f t="shared" si="12"/>
        <v>20210113</v>
      </c>
      <c r="B254" s="3" t="str">
        <f>"2101130912"</f>
        <v>2101130912</v>
      </c>
      <c r="C254" s="4">
        <v>88.6</v>
      </c>
      <c r="D254" s="3" t="s">
        <v>6</v>
      </c>
    </row>
    <row r="255" spans="1:4" ht="18" customHeight="1">
      <c r="A255" s="3" t="str">
        <f t="shared" si="12"/>
        <v>20210113</v>
      </c>
      <c r="B255" s="3" t="str">
        <f>"2101130913"</f>
        <v>2101130913</v>
      </c>
      <c r="C255" s="4">
        <v>79.5</v>
      </c>
      <c r="D255" s="3" t="s">
        <v>6</v>
      </c>
    </row>
    <row r="256" spans="1:4" ht="18" customHeight="1">
      <c r="A256" s="3" t="str">
        <f aca="true" t="shared" si="13" ref="A256:A261">"20210114"</f>
        <v>20210114</v>
      </c>
      <c r="B256" s="3" t="str">
        <f>"2101140914"</f>
        <v>2101140914</v>
      </c>
      <c r="C256" s="4">
        <v>76.5</v>
      </c>
      <c r="D256" s="3" t="s">
        <v>6</v>
      </c>
    </row>
    <row r="257" spans="1:4" ht="18" customHeight="1">
      <c r="A257" s="3" t="str">
        <f t="shared" si="13"/>
        <v>20210114</v>
      </c>
      <c r="B257" s="3" t="str">
        <f>"2101140915"</f>
        <v>2101140915</v>
      </c>
      <c r="C257" s="4">
        <v>74.7</v>
      </c>
      <c r="D257" s="3" t="s">
        <v>6</v>
      </c>
    </row>
    <row r="258" spans="1:4" ht="18" customHeight="1">
      <c r="A258" s="3" t="str">
        <f t="shared" si="13"/>
        <v>20210114</v>
      </c>
      <c r="B258" s="3" t="str">
        <f>"2101140916"</f>
        <v>2101140916</v>
      </c>
      <c r="C258" s="4">
        <v>71.4</v>
      </c>
      <c r="D258" s="3" t="s">
        <v>6</v>
      </c>
    </row>
    <row r="259" spans="1:4" ht="18" customHeight="1">
      <c r="A259" s="3" t="str">
        <f t="shared" si="13"/>
        <v>20210114</v>
      </c>
      <c r="B259" s="3" t="str">
        <f>"2101140917"</f>
        <v>2101140917</v>
      </c>
      <c r="C259" s="4">
        <v>90.4</v>
      </c>
      <c r="D259" s="3" t="s">
        <v>6</v>
      </c>
    </row>
    <row r="260" spans="1:4" ht="18" customHeight="1">
      <c r="A260" s="3" t="str">
        <f t="shared" si="13"/>
        <v>20210114</v>
      </c>
      <c r="B260" s="3" t="str">
        <f>"2101140918"</f>
        <v>2101140918</v>
      </c>
      <c r="C260" s="4">
        <v>0</v>
      </c>
      <c r="D260" s="3" t="s">
        <v>5</v>
      </c>
    </row>
    <row r="261" spans="1:4" ht="18" customHeight="1">
      <c r="A261" s="3" t="str">
        <f t="shared" si="13"/>
        <v>20210114</v>
      </c>
      <c r="B261" s="3" t="str">
        <f>"2101140919"</f>
        <v>2101140919</v>
      </c>
      <c r="C261" s="4">
        <v>63.3</v>
      </c>
      <c r="D261" s="3" t="s">
        <v>6</v>
      </c>
    </row>
    <row r="262" spans="1:4" ht="18" customHeight="1">
      <c r="A262" s="3" t="str">
        <f aca="true" t="shared" si="14" ref="A262:A276">"20210115"</f>
        <v>20210115</v>
      </c>
      <c r="B262" s="3" t="str">
        <f>"2101150920"</f>
        <v>2101150920</v>
      </c>
      <c r="C262" s="4">
        <v>75.7</v>
      </c>
      <c r="D262" s="3" t="s">
        <v>6</v>
      </c>
    </row>
    <row r="263" spans="1:4" ht="18" customHeight="1">
      <c r="A263" s="3" t="str">
        <f t="shared" si="14"/>
        <v>20210115</v>
      </c>
      <c r="B263" s="3" t="str">
        <f>"2101150921"</f>
        <v>2101150921</v>
      </c>
      <c r="C263" s="4">
        <v>85</v>
      </c>
      <c r="D263" s="3" t="s">
        <v>6</v>
      </c>
    </row>
    <row r="264" spans="1:4" ht="18" customHeight="1">
      <c r="A264" s="3" t="str">
        <f t="shared" si="14"/>
        <v>20210115</v>
      </c>
      <c r="B264" s="3" t="str">
        <f>"2101150922"</f>
        <v>2101150922</v>
      </c>
      <c r="C264" s="4">
        <v>0</v>
      </c>
      <c r="D264" s="3" t="s">
        <v>5</v>
      </c>
    </row>
    <row r="265" spans="1:4" ht="18" customHeight="1">
      <c r="A265" s="3" t="str">
        <f t="shared" si="14"/>
        <v>20210115</v>
      </c>
      <c r="B265" s="3" t="str">
        <f>"2101150923"</f>
        <v>2101150923</v>
      </c>
      <c r="C265" s="4">
        <v>76.9</v>
      </c>
      <c r="D265" s="3" t="s">
        <v>6</v>
      </c>
    </row>
    <row r="266" spans="1:4" ht="18" customHeight="1">
      <c r="A266" s="3" t="str">
        <f t="shared" si="14"/>
        <v>20210115</v>
      </c>
      <c r="B266" s="3" t="str">
        <f>"2101150924"</f>
        <v>2101150924</v>
      </c>
      <c r="C266" s="4">
        <v>0</v>
      </c>
      <c r="D266" s="3" t="s">
        <v>5</v>
      </c>
    </row>
    <row r="267" spans="1:4" ht="18" customHeight="1">
      <c r="A267" s="3" t="str">
        <f t="shared" si="14"/>
        <v>20210115</v>
      </c>
      <c r="B267" s="3" t="str">
        <f>"2101150925"</f>
        <v>2101150925</v>
      </c>
      <c r="C267" s="4">
        <v>78.5</v>
      </c>
      <c r="D267" s="3" t="s">
        <v>6</v>
      </c>
    </row>
    <row r="268" spans="1:4" ht="18" customHeight="1">
      <c r="A268" s="3" t="str">
        <f t="shared" si="14"/>
        <v>20210115</v>
      </c>
      <c r="B268" s="3" t="str">
        <f>"2101150926"</f>
        <v>2101150926</v>
      </c>
      <c r="C268" s="4">
        <v>0</v>
      </c>
      <c r="D268" s="3" t="s">
        <v>5</v>
      </c>
    </row>
    <row r="269" spans="1:4" ht="18" customHeight="1">
      <c r="A269" s="3" t="str">
        <f t="shared" si="14"/>
        <v>20210115</v>
      </c>
      <c r="B269" s="3" t="str">
        <f>"2101150927"</f>
        <v>2101150927</v>
      </c>
      <c r="C269" s="4">
        <v>75.5</v>
      </c>
      <c r="D269" s="3" t="s">
        <v>6</v>
      </c>
    </row>
    <row r="270" spans="1:4" ht="18" customHeight="1">
      <c r="A270" s="3" t="str">
        <f t="shared" si="14"/>
        <v>20210115</v>
      </c>
      <c r="B270" s="3" t="str">
        <f>"2101150928"</f>
        <v>2101150928</v>
      </c>
      <c r="C270" s="4">
        <v>64.1</v>
      </c>
      <c r="D270" s="3" t="s">
        <v>6</v>
      </c>
    </row>
    <row r="271" spans="1:4" ht="18" customHeight="1">
      <c r="A271" s="3" t="str">
        <f t="shared" si="14"/>
        <v>20210115</v>
      </c>
      <c r="B271" s="3" t="str">
        <f>"2101150929"</f>
        <v>2101150929</v>
      </c>
      <c r="C271" s="4">
        <v>0</v>
      </c>
      <c r="D271" s="3" t="s">
        <v>5</v>
      </c>
    </row>
    <row r="272" spans="1:4" ht="18" customHeight="1">
      <c r="A272" s="3" t="str">
        <f t="shared" si="14"/>
        <v>20210115</v>
      </c>
      <c r="B272" s="3" t="str">
        <f>"2101150930"</f>
        <v>2101150930</v>
      </c>
      <c r="C272" s="4">
        <v>84</v>
      </c>
      <c r="D272" s="3" t="s">
        <v>6</v>
      </c>
    </row>
    <row r="273" spans="1:4" ht="18" customHeight="1">
      <c r="A273" s="3" t="str">
        <f t="shared" si="14"/>
        <v>20210115</v>
      </c>
      <c r="B273" s="3" t="str">
        <f>"2101151001"</f>
        <v>2101151001</v>
      </c>
      <c r="C273" s="4">
        <v>77</v>
      </c>
      <c r="D273" s="3" t="s">
        <v>6</v>
      </c>
    </row>
    <row r="274" spans="1:4" ht="18" customHeight="1">
      <c r="A274" s="3" t="str">
        <f t="shared" si="14"/>
        <v>20210115</v>
      </c>
      <c r="B274" s="3" t="str">
        <f>"2101151002"</f>
        <v>2101151002</v>
      </c>
      <c r="C274" s="4">
        <v>64.2</v>
      </c>
      <c r="D274" s="3" t="s">
        <v>6</v>
      </c>
    </row>
    <row r="275" spans="1:4" ht="18" customHeight="1">
      <c r="A275" s="3" t="str">
        <f t="shared" si="14"/>
        <v>20210115</v>
      </c>
      <c r="B275" s="3" t="str">
        <f>"2101151003"</f>
        <v>2101151003</v>
      </c>
      <c r="C275" s="4">
        <v>73.9</v>
      </c>
      <c r="D275" s="3" t="s">
        <v>6</v>
      </c>
    </row>
    <row r="276" spans="1:4" ht="18" customHeight="1">
      <c r="A276" s="3" t="str">
        <f t="shared" si="14"/>
        <v>20210115</v>
      </c>
      <c r="B276" s="3" t="str">
        <f>"2101151004"</f>
        <v>2101151004</v>
      </c>
      <c r="C276" s="4">
        <v>87.4</v>
      </c>
      <c r="D276" s="3" t="s">
        <v>6</v>
      </c>
    </row>
    <row r="277" spans="1:4" ht="18" customHeight="1">
      <c r="A277" s="3" t="str">
        <f aca="true" t="shared" si="15" ref="A277:A336">"20210116"</f>
        <v>20210116</v>
      </c>
      <c r="B277" s="3" t="str">
        <f>"2101161005"</f>
        <v>2101161005</v>
      </c>
      <c r="C277" s="4">
        <v>0</v>
      </c>
      <c r="D277" s="3" t="s">
        <v>5</v>
      </c>
    </row>
    <row r="278" spans="1:4" ht="18" customHeight="1">
      <c r="A278" s="3" t="str">
        <f t="shared" si="15"/>
        <v>20210116</v>
      </c>
      <c r="B278" s="3" t="str">
        <f>"2101161006"</f>
        <v>2101161006</v>
      </c>
      <c r="C278" s="4">
        <v>83.5</v>
      </c>
      <c r="D278" s="3" t="s">
        <v>6</v>
      </c>
    </row>
    <row r="279" spans="1:4" ht="18" customHeight="1">
      <c r="A279" s="3" t="str">
        <f t="shared" si="15"/>
        <v>20210116</v>
      </c>
      <c r="B279" s="3" t="str">
        <f>"2101161007"</f>
        <v>2101161007</v>
      </c>
      <c r="C279" s="4">
        <v>80.2</v>
      </c>
      <c r="D279" s="3" t="s">
        <v>6</v>
      </c>
    </row>
    <row r="280" spans="1:4" ht="18" customHeight="1">
      <c r="A280" s="3" t="str">
        <f t="shared" si="15"/>
        <v>20210116</v>
      </c>
      <c r="B280" s="3" t="str">
        <f>"2101161008"</f>
        <v>2101161008</v>
      </c>
      <c r="C280" s="4">
        <v>79.2</v>
      </c>
      <c r="D280" s="3" t="s">
        <v>6</v>
      </c>
    </row>
    <row r="281" spans="1:4" ht="18" customHeight="1">
      <c r="A281" s="3" t="str">
        <f t="shared" si="15"/>
        <v>20210116</v>
      </c>
      <c r="B281" s="3" t="str">
        <f>"2101161009"</f>
        <v>2101161009</v>
      </c>
      <c r="C281" s="4">
        <v>68.9</v>
      </c>
      <c r="D281" s="3" t="s">
        <v>6</v>
      </c>
    </row>
    <row r="282" spans="1:4" ht="18" customHeight="1">
      <c r="A282" s="3" t="str">
        <f t="shared" si="15"/>
        <v>20210116</v>
      </c>
      <c r="B282" s="3" t="str">
        <f>"2101161010"</f>
        <v>2101161010</v>
      </c>
      <c r="C282" s="4">
        <v>82.3</v>
      </c>
      <c r="D282" s="3" t="s">
        <v>6</v>
      </c>
    </row>
    <row r="283" spans="1:4" ht="18" customHeight="1">
      <c r="A283" s="3" t="str">
        <f t="shared" si="15"/>
        <v>20210116</v>
      </c>
      <c r="B283" s="3" t="str">
        <f>"2101161011"</f>
        <v>2101161011</v>
      </c>
      <c r="C283" s="4">
        <v>65</v>
      </c>
      <c r="D283" s="3" t="s">
        <v>6</v>
      </c>
    </row>
    <row r="284" spans="1:4" ht="18" customHeight="1">
      <c r="A284" s="3" t="str">
        <f t="shared" si="15"/>
        <v>20210116</v>
      </c>
      <c r="B284" s="3" t="str">
        <f>"2101161012"</f>
        <v>2101161012</v>
      </c>
      <c r="C284" s="4">
        <v>60.9</v>
      </c>
      <c r="D284" s="3" t="s">
        <v>6</v>
      </c>
    </row>
    <row r="285" spans="1:4" ht="18" customHeight="1">
      <c r="A285" s="3" t="str">
        <f t="shared" si="15"/>
        <v>20210116</v>
      </c>
      <c r="B285" s="3" t="str">
        <f>"2101161013"</f>
        <v>2101161013</v>
      </c>
      <c r="C285" s="4">
        <v>82.7</v>
      </c>
      <c r="D285" s="3" t="s">
        <v>6</v>
      </c>
    </row>
    <row r="286" spans="1:4" ht="18" customHeight="1">
      <c r="A286" s="3" t="str">
        <f t="shared" si="15"/>
        <v>20210116</v>
      </c>
      <c r="B286" s="3" t="str">
        <f>"2101161014"</f>
        <v>2101161014</v>
      </c>
      <c r="C286" s="4">
        <v>77.5</v>
      </c>
      <c r="D286" s="3" t="s">
        <v>6</v>
      </c>
    </row>
    <row r="287" spans="1:4" ht="18" customHeight="1">
      <c r="A287" s="3" t="str">
        <f t="shared" si="15"/>
        <v>20210116</v>
      </c>
      <c r="B287" s="3" t="str">
        <f>"2101161015"</f>
        <v>2101161015</v>
      </c>
      <c r="C287" s="4">
        <v>75.6</v>
      </c>
      <c r="D287" s="3" t="s">
        <v>6</v>
      </c>
    </row>
    <row r="288" spans="1:4" ht="18" customHeight="1">
      <c r="A288" s="3" t="str">
        <f t="shared" si="15"/>
        <v>20210116</v>
      </c>
      <c r="B288" s="3" t="str">
        <f>"2101161016"</f>
        <v>2101161016</v>
      </c>
      <c r="C288" s="4">
        <v>69.1</v>
      </c>
      <c r="D288" s="3" t="s">
        <v>6</v>
      </c>
    </row>
    <row r="289" spans="1:4" ht="18" customHeight="1">
      <c r="A289" s="3" t="str">
        <f t="shared" si="15"/>
        <v>20210116</v>
      </c>
      <c r="B289" s="3" t="str">
        <f>"2101161017"</f>
        <v>2101161017</v>
      </c>
      <c r="C289" s="4">
        <v>80.3</v>
      </c>
      <c r="D289" s="3" t="s">
        <v>6</v>
      </c>
    </row>
    <row r="290" spans="1:4" ht="18" customHeight="1">
      <c r="A290" s="3" t="str">
        <f t="shared" si="15"/>
        <v>20210116</v>
      </c>
      <c r="B290" s="3" t="str">
        <f>"2101161018"</f>
        <v>2101161018</v>
      </c>
      <c r="C290" s="4">
        <v>0</v>
      </c>
      <c r="D290" s="3" t="s">
        <v>5</v>
      </c>
    </row>
    <row r="291" spans="1:4" ht="18" customHeight="1">
      <c r="A291" s="3" t="str">
        <f t="shared" si="15"/>
        <v>20210116</v>
      </c>
      <c r="B291" s="3" t="str">
        <f>"2101161019"</f>
        <v>2101161019</v>
      </c>
      <c r="C291" s="4">
        <v>64.6</v>
      </c>
      <c r="D291" s="3" t="s">
        <v>6</v>
      </c>
    </row>
    <row r="292" spans="1:4" ht="18" customHeight="1">
      <c r="A292" s="3" t="str">
        <f t="shared" si="15"/>
        <v>20210116</v>
      </c>
      <c r="B292" s="3" t="str">
        <f>"2101161020"</f>
        <v>2101161020</v>
      </c>
      <c r="C292" s="4">
        <v>78.9</v>
      </c>
      <c r="D292" s="3" t="s">
        <v>6</v>
      </c>
    </row>
    <row r="293" spans="1:4" ht="18" customHeight="1">
      <c r="A293" s="3" t="str">
        <f t="shared" si="15"/>
        <v>20210116</v>
      </c>
      <c r="B293" s="3" t="str">
        <f>"2101161021"</f>
        <v>2101161021</v>
      </c>
      <c r="C293" s="4">
        <v>72.2</v>
      </c>
      <c r="D293" s="3" t="s">
        <v>6</v>
      </c>
    </row>
    <row r="294" spans="1:4" ht="18" customHeight="1">
      <c r="A294" s="3" t="str">
        <f t="shared" si="15"/>
        <v>20210116</v>
      </c>
      <c r="B294" s="3" t="str">
        <f>"2101161022"</f>
        <v>2101161022</v>
      </c>
      <c r="C294" s="4">
        <v>77.9</v>
      </c>
      <c r="D294" s="3" t="s">
        <v>6</v>
      </c>
    </row>
    <row r="295" spans="1:4" ht="18" customHeight="1">
      <c r="A295" s="3" t="str">
        <f t="shared" si="15"/>
        <v>20210116</v>
      </c>
      <c r="B295" s="3" t="str">
        <f>"2101161023"</f>
        <v>2101161023</v>
      </c>
      <c r="C295" s="4">
        <v>0</v>
      </c>
      <c r="D295" s="3" t="s">
        <v>5</v>
      </c>
    </row>
    <row r="296" spans="1:4" ht="18" customHeight="1">
      <c r="A296" s="3" t="str">
        <f t="shared" si="15"/>
        <v>20210116</v>
      </c>
      <c r="B296" s="3" t="str">
        <f>"2101161024"</f>
        <v>2101161024</v>
      </c>
      <c r="C296" s="4">
        <v>69.2</v>
      </c>
      <c r="D296" s="3" t="s">
        <v>6</v>
      </c>
    </row>
    <row r="297" spans="1:4" ht="18" customHeight="1">
      <c r="A297" s="3" t="str">
        <f t="shared" si="15"/>
        <v>20210116</v>
      </c>
      <c r="B297" s="3" t="str">
        <f>"2101161025"</f>
        <v>2101161025</v>
      </c>
      <c r="C297" s="4">
        <v>79.1</v>
      </c>
      <c r="D297" s="3" t="s">
        <v>6</v>
      </c>
    </row>
    <row r="298" spans="1:4" ht="18" customHeight="1">
      <c r="A298" s="3" t="str">
        <f t="shared" si="15"/>
        <v>20210116</v>
      </c>
      <c r="B298" s="3" t="str">
        <f>"2101161026"</f>
        <v>2101161026</v>
      </c>
      <c r="C298" s="4">
        <v>0</v>
      </c>
      <c r="D298" s="3" t="s">
        <v>5</v>
      </c>
    </row>
    <row r="299" spans="1:4" ht="18" customHeight="1">
      <c r="A299" s="3" t="str">
        <f t="shared" si="15"/>
        <v>20210116</v>
      </c>
      <c r="B299" s="3" t="str">
        <f>"2101161027"</f>
        <v>2101161027</v>
      </c>
      <c r="C299" s="4">
        <v>73.8</v>
      </c>
      <c r="D299" s="3" t="s">
        <v>6</v>
      </c>
    </row>
    <row r="300" spans="1:4" ht="18" customHeight="1">
      <c r="A300" s="3" t="str">
        <f t="shared" si="15"/>
        <v>20210116</v>
      </c>
      <c r="B300" s="3" t="str">
        <f>"2101161028"</f>
        <v>2101161028</v>
      </c>
      <c r="C300" s="4">
        <v>71.5</v>
      </c>
      <c r="D300" s="3" t="s">
        <v>6</v>
      </c>
    </row>
    <row r="301" spans="1:4" ht="18" customHeight="1">
      <c r="A301" s="3" t="str">
        <f t="shared" si="15"/>
        <v>20210116</v>
      </c>
      <c r="B301" s="3" t="str">
        <f>"2101161029"</f>
        <v>2101161029</v>
      </c>
      <c r="C301" s="4">
        <v>62.3</v>
      </c>
      <c r="D301" s="3" t="s">
        <v>6</v>
      </c>
    </row>
    <row r="302" spans="1:4" ht="18" customHeight="1">
      <c r="A302" s="3" t="str">
        <f t="shared" si="15"/>
        <v>20210116</v>
      </c>
      <c r="B302" s="3" t="str">
        <f>"2101161030"</f>
        <v>2101161030</v>
      </c>
      <c r="C302" s="4">
        <v>72.1</v>
      </c>
      <c r="D302" s="3" t="s">
        <v>6</v>
      </c>
    </row>
    <row r="303" spans="1:4" ht="18" customHeight="1">
      <c r="A303" s="3" t="str">
        <f t="shared" si="15"/>
        <v>20210116</v>
      </c>
      <c r="B303" s="3" t="str">
        <f>"2101161101"</f>
        <v>2101161101</v>
      </c>
      <c r="C303" s="4">
        <v>60.3</v>
      </c>
      <c r="D303" s="3" t="s">
        <v>6</v>
      </c>
    </row>
    <row r="304" spans="1:4" ht="18" customHeight="1">
      <c r="A304" s="3" t="str">
        <f t="shared" si="15"/>
        <v>20210116</v>
      </c>
      <c r="B304" s="3" t="str">
        <f>"2101161102"</f>
        <v>2101161102</v>
      </c>
      <c r="C304" s="4">
        <v>73</v>
      </c>
      <c r="D304" s="3" t="s">
        <v>6</v>
      </c>
    </row>
    <row r="305" spans="1:4" ht="18" customHeight="1">
      <c r="A305" s="3" t="str">
        <f t="shared" si="15"/>
        <v>20210116</v>
      </c>
      <c r="B305" s="3" t="str">
        <f>"2101161103"</f>
        <v>2101161103</v>
      </c>
      <c r="C305" s="4">
        <v>78.3</v>
      </c>
      <c r="D305" s="3" t="s">
        <v>6</v>
      </c>
    </row>
    <row r="306" spans="1:4" ht="18" customHeight="1">
      <c r="A306" s="3" t="str">
        <f t="shared" si="15"/>
        <v>20210116</v>
      </c>
      <c r="B306" s="3" t="str">
        <f>"2101161104"</f>
        <v>2101161104</v>
      </c>
      <c r="C306" s="4">
        <v>68.9</v>
      </c>
      <c r="D306" s="3" t="s">
        <v>6</v>
      </c>
    </row>
    <row r="307" spans="1:4" ht="18" customHeight="1">
      <c r="A307" s="3" t="str">
        <f t="shared" si="15"/>
        <v>20210116</v>
      </c>
      <c r="B307" s="3" t="str">
        <f>"2101161105"</f>
        <v>2101161105</v>
      </c>
      <c r="C307" s="4">
        <v>0</v>
      </c>
      <c r="D307" s="3" t="s">
        <v>5</v>
      </c>
    </row>
    <row r="308" spans="1:4" ht="18" customHeight="1">
      <c r="A308" s="3" t="str">
        <f t="shared" si="15"/>
        <v>20210116</v>
      </c>
      <c r="B308" s="3" t="str">
        <f>"2101161106"</f>
        <v>2101161106</v>
      </c>
      <c r="C308" s="4">
        <v>71.8</v>
      </c>
      <c r="D308" s="3" t="s">
        <v>6</v>
      </c>
    </row>
    <row r="309" spans="1:4" ht="18" customHeight="1">
      <c r="A309" s="3" t="str">
        <f t="shared" si="15"/>
        <v>20210116</v>
      </c>
      <c r="B309" s="3" t="str">
        <f>"2101161107"</f>
        <v>2101161107</v>
      </c>
      <c r="C309" s="4">
        <v>93.1</v>
      </c>
      <c r="D309" s="3" t="s">
        <v>6</v>
      </c>
    </row>
    <row r="310" spans="1:4" ht="18" customHeight="1">
      <c r="A310" s="3" t="str">
        <f t="shared" si="15"/>
        <v>20210116</v>
      </c>
      <c r="B310" s="3" t="str">
        <f>"2101161108"</f>
        <v>2101161108</v>
      </c>
      <c r="C310" s="4">
        <v>65.6</v>
      </c>
      <c r="D310" s="3" t="s">
        <v>6</v>
      </c>
    </row>
    <row r="311" spans="1:4" ht="18" customHeight="1">
      <c r="A311" s="3" t="str">
        <f t="shared" si="15"/>
        <v>20210116</v>
      </c>
      <c r="B311" s="3" t="str">
        <f>"2101161109"</f>
        <v>2101161109</v>
      </c>
      <c r="C311" s="4">
        <v>62.8</v>
      </c>
      <c r="D311" s="3" t="s">
        <v>6</v>
      </c>
    </row>
    <row r="312" spans="1:4" ht="18" customHeight="1">
      <c r="A312" s="3" t="str">
        <f t="shared" si="15"/>
        <v>20210116</v>
      </c>
      <c r="B312" s="3" t="str">
        <f>"2101161110"</f>
        <v>2101161110</v>
      </c>
      <c r="C312" s="4">
        <v>67.4</v>
      </c>
      <c r="D312" s="3" t="s">
        <v>6</v>
      </c>
    </row>
    <row r="313" spans="1:4" ht="18" customHeight="1">
      <c r="A313" s="3" t="str">
        <f t="shared" si="15"/>
        <v>20210116</v>
      </c>
      <c r="B313" s="3" t="str">
        <f>"2101161111"</f>
        <v>2101161111</v>
      </c>
      <c r="C313" s="4">
        <v>62.4</v>
      </c>
      <c r="D313" s="3" t="s">
        <v>6</v>
      </c>
    </row>
    <row r="314" spans="1:4" ht="18" customHeight="1">
      <c r="A314" s="3" t="str">
        <f t="shared" si="15"/>
        <v>20210116</v>
      </c>
      <c r="B314" s="3" t="str">
        <f>"2101161112"</f>
        <v>2101161112</v>
      </c>
      <c r="C314" s="4">
        <v>75.7</v>
      </c>
      <c r="D314" s="3" t="s">
        <v>6</v>
      </c>
    </row>
    <row r="315" spans="1:4" ht="18" customHeight="1">
      <c r="A315" s="3" t="str">
        <f t="shared" si="15"/>
        <v>20210116</v>
      </c>
      <c r="B315" s="3" t="str">
        <f>"2101161113"</f>
        <v>2101161113</v>
      </c>
      <c r="C315" s="4">
        <v>77.5</v>
      </c>
      <c r="D315" s="3" t="s">
        <v>6</v>
      </c>
    </row>
    <row r="316" spans="1:4" ht="18" customHeight="1">
      <c r="A316" s="3" t="str">
        <f t="shared" si="15"/>
        <v>20210116</v>
      </c>
      <c r="B316" s="3" t="str">
        <f>"2101161114"</f>
        <v>2101161114</v>
      </c>
      <c r="C316" s="4">
        <v>64.2</v>
      </c>
      <c r="D316" s="3" t="s">
        <v>6</v>
      </c>
    </row>
    <row r="317" spans="1:4" ht="18" customHeight="1">
      <c r="A317" s="3" t="str">
        <f t="shared" si="15"/>
        <v>20210116</v>
      </c>
      <c r="B317" s="3" t="str">
        <f>"2101161115"</f>
        <v>2101161115</v>
      </c>
      <c r="C317" s="4">
        <v>71.1</v>
      </c>
      <c r="D317" s="3" t="s">
        <v>6</v>
      </c>
    </row>
    <row r="318" spans="1:4" ht="18" customHeight="1">
      <c r="A318" s="3" t="str">
        <f t="shared" si="15"/>
        <v>20210116</v>
      </c>
      <c r="B318" s="3" t="str">
        <f>"2101161116"</f>
        <v>2101161116</v>
      </c>
      <c r="C318" s="4">
        <v>56.6</v>
      </c>
      <c r="D318" s="3" t="s">
        <v>6</v>
      </c>
    </row>
    <row r="319" spans="1:4" ht="18" customHeight="1">
      <c r="A319" s="3" t="str">
        <f t="shared" si="15"/>
        <v>20210116</v>
      </c>
      <c r="B319" s="3" t="str">
        <f>"2101161117"</f>
        <v>2101161117</v>
      </c>
      <c r="C319" s="4">
        <v>64.6</v>
      </c>
      <c r="D319" s="3" t="s">
        <v>6</v>
      </c>
    </row>
    <row r="320" spans="1:4" ht="18" customHeight="1">
      <c r="A320" s="3" t="str">
        <f t="shared" si="15"/>
        <v>20210116</v>
      </c>
      <c r="B320" s="3" t="str">
        <f>"2101161118"</f>
        <v>2101161118</v>
      </c>
      <c r="C320" s="4">
        <v>69.2</v>
      </c>
      <c r="D320" s="3" t="s">
        <v>6</v>
      </c>
    </row>
    <row r="321" spans="1:4" ht="18" customHeight="1">
      <c r="A321" s="3" t="str">
        <f t="shared" si="15"/>
        <v>20210116</v>
      </c>
      <c r="B321" s="3" t="str">
        <f>"2101161119"</f>
        <v>2101161119</v>
      </c>
      <c r="C321" s="4">
        <v>0</v>
      </c>
      <c r="D321" s="3" t="s">
        <v>5</v>
      </c>
    </row>
    <row r="322" spans="1:4" ht="18" customHeight="1">
      <c r="A322" s="3" t="str">
        <f t="shared" si="15"/>
        <v>20210116</v>
      </c>
      <c r="B322" s="3" t="str">
        <f>"2101161120"</f>
        <v>2101161120</v>
      </c>
      <c r="C322" s="4">
        <v>59.4</v>
      </c>
      <c r="D322" s="3" t="s">
        <v>6</v>
      </c>
    </row>
    <row r="323" spans="1:4" ht="18" customHeight="1">
      <c r="A323" s="3" t="str">
        <f t="shared" si="15"/>
        <v>20210116</v>
      </c>
      <c r="B323" s="3" t="str">
        <f>"2101161121"</f>
        <v>2101161121</v>
      </c>
      <c r="C323" s="4">
        <v>57.2</v>
      </c>
      <c r="D323" s="3" t="s">
        <v>6</v>
      </c>
    </row>
    <row r="324" spans="1:4" ht="18" customHeight="1">
      <c r="A324" s="3" t="str">
        <f t="shared" si="15"/>
        <v>20210116</v>
      </c>
      <c r="B324" s="3" t="str">
        <f>"2101161122"</f>
        <v>2101161122</v>
      </c>
      <c r="C324" s="4">
        <v>74.2</v>
      </c>
      <c r="D324" s="3" t="s">
        <v>6</v>
      </c>
    </row>
    <row r="325" spans="1:4" ht="18" customHeight="1">
      <c r="A325" s="3" t="str">
        <f t="shared" si="15"/>
        <v>20210116</v>
      </c>
      <c r="B325" s="3" t="str">
        <f>"2101161123"</f>
        <v>2101161123</v>
      </c>
      <c r="C325" s="4">
        <v>0</v>
      </c>
      <c r="D325" s="3" t="s">
        <v>5</v>
      </c>
    </row>
    <row r="326" spans="1:4" ht="18" customHeight="1">
      <c r="A326" s="3" t="str">
        <f t="shared" si="15"/>
        <v>20210116</v>
      </c>
      <c r="B326" s="3" t="str">
        <f>"2101161124"</f>
        <v>2101161124</v>
      </c>
      <c r="C326" s="4">
        <v>63.9</v>
      </c>
      <c r="D326" s="3" t="s">
        <v>6</v>
      </c>
    </row>
    <row r="327" spans="1:4" ht="18" customHeight="1">
      <c r="A327" s="3" t="str">
        <f t="shared" si="15"/>
        <v>20210116</v>
      </c>
      <c r="B327" s="3" t="str">
        <f>"2101161125"</f>
        <v>2101161125</v>
      </c>
      <c r="C327" s="4">
        <v>67</v>
      </c>
      <c r="D327" s="3" t="s">
        <v>6</v>
      </c>
    </row>
    <row r="328" spans="1:4" ht="18" customHeight="1">
      <c r="A328" s="3" t="str">
        <f t="shared" si="15"/>
        <v>20210116</v>
      </c>
      <c r="B328" s="3" t="str">
        <f>"2101161126"</f>
        <v>2101161126</v>
      </c>
      <c r="C328" s="4">
        <v>86.1</v>
      </c>
      <c r="D328" s="3" t="s">
        <v>6</v>
      </c>
    </row>
    <row r="329" spans="1:4" ht="18" customHeight="1">
      <c r="A329" s="3" t="str">
        <f t="shared" si="15"/>
        <v>20210116</v>
      </c>
      <c r="B329" s="3" t="str">
        <f>"2101161127"</f>
        <v>2101161127</v>
      </c>
      <c r="C329" s="4">
        <v>70.7</v>
      </c>
      <c r="D329" s="3" t="s">
        <v>6</v>
      </c>
    </row>
    <row r="330" spans="1:4" ht="18" customHeight="1">
      <c r="A330" s="3" t="str">
        <f t="shared" si="15"/>
        <v>20210116</v>
      </c>
      <c r="B330" s="3" t="str">
        <f>"2101161128"</f>
        <v>2101161128</v>
      </c>
      <c r="C330" s="4">
        <v>92.1</v>
      </c>
      <c r="D330" s="3" t="s">
        <v>6</v>
      </c>
    </row>
    <row r="331" spans="1:4" ht="18" customHeight="1">
      <c r="A331" s="3" t="str">
        <f t="shared" si="15"/>
        <v>20210116</v>
      </c>
      <c r="B331" s="3" t="str">
        <f>"2101161129"</f>
        <v>2101161129</v>
      </c>
      <c r="C331" s="4">
        <v>0</v>
      </c>
      <c r="D331" s="3" t="s">
        <v>5</v>
      </c>
    </row>
    <row r="332" spans="1:4" ht="18" customHeight="1">
      <c r="A332" s="3" t="str">
        <f t="shared" si="15"/>
        <v>20210116</v>
      </c>
      <c r="B332" s="3" t="str">
        <f>"2101161130"</f>
        <v>2101161130</v>
      </c>
      <c r="C332" s="4">
        <v>67.1</v>
      </c>
      <c r="D332" s="3" t="s">
        <v>6</v>
      </c>
    </row>
    <row r="333" spans="1:4" ht="18" customHeight="1">
      <c r="A333" s="3" t="str">
        <f t="shared" si="15"/>
        <v>20210116</v>
      </c>
      <c r="B333" s="3" t="str">
        <f>"2101161201"</f>
        <v>2101161201</v>
      </c>
      <c r="C333" s="4">
        <v>57.8</v>
      </c>
      <c r="D333" s="3" t="s">
        <v>6</v>
      </c>
    </row>
    <row r="334" spans="1:4" ht="18" customHeight="1">
      <c r="A334" s="3" t="str">
        <f t="shared" si="15"/>
        <v>20210116</v>
      </c>
      <c r="B334" s="3" t="str">
        <f>"2101161202"</f>
        <v>2101161202</v>
      </c>
      <c r="C334" s="4">
        <v>66.2</v>
      </c>
      <c r="D334" s="3" t="s">
        <v>6</v>
      </c>
    </row>
    <row r="335" spans="1:4" ht="18" customHeight="1">
      <c r="A335" s="3" t="str">
        <f t="shared" si="15"/>
        <v>20210116</v>
      </c>
      <c r="B335" s="3" t="str">
        <f>"2101161203"</f>
        <v>2101161203</v>
      </c>
      <c r="C335" s="4">
        <v>67.7</v>
      </c>
      <c r="D335" s="3" t="s">
        <v>6</v>
      </c>
    </row>
    <row r="336" spans="1:4" ht="18" customHeight="1">
      <c r="A336" s="3" t="str">
        <f t="shared" si="15"/>
        <v>20210116</v>
      </c>
      <c r="B336" s="3" t="str">
        <f>"2101161204"</f>
        <v>2101161204</v>
      </c>
      <c r="C336" s="4">
        <v>68.6</v>
      </c>
      <c r="D336" s="3" t="s">
        <v>6</v>
      </c>
    </row>
    <row r="337" spans="1:4" ht="18" customHeight="1">
      <c r="A337" s="3" t="str">
        <f aca="true" t="shared" si="16" ref="A337:A397">"20210117"</f>
        <v>20210117</v>
      </c>
      <c r="B337" s="3" t="str">
        <f>"2101171205"</f>
        <v>2101171205</v>
      </c>
      <c r="C337" s="4">
        <v>67.4</v>
      </c>
      <c r="D337" s="3" t="s">
        <v>6</v>
      </c>
    </row>
    <row r="338" spans="1:4" ht="18" customHeight="1">
      <c r="A338" s="3" t="str">
        <f t="shared" si="16"/>
        <v>20210117</v>
      </c>
      <c r="B338" s="3" t="str">
        <f>"2101171206"</f>
        <v>2101171206</v>
      </c>
      <c r="C338" s="4">
        <v>68.7</v>
      </c>
      <c r="D338" s="3" t="s">
        <v>6</v>
      </c>
    </row>
    <row r="339" spans="1:4" ht="18" customHeight="1">
      <c r="A339" s="3" t="str">
        <f t="shared" si="16"/>
        <v>20210117</v>
      </c>
      <c r="B339" s="3" t="str">
        <f>"2101171207"</f>
        <v>2101171207</v>
      </c>
      <c r="C339" s="4">
        <v>69.2</v>
      </c>
      <c r="D339" s="3" t="s">
        <v>6</v>
      </c>
    </row>
    <row r="340" spans="1:4" ht="18" customHeight="1">
      <c r="A340" s="3" t="str">
        <f t="shared" si="16"/>
        <v>20210117</v>
      </c>
      <c r="B340" s="3" t="str">
        <f>"2101171208"</f>
        <v>2101171208</v>
      </c>
      <c r="C340" s="4">
        <v>81.1</v>
      </c>
      <c r="D340" s="3" t="s">
        <v>6</v>
      </c>
    </row>
    <row r="341" spans="1:4" ht="18" customHeight="1">
      <c r="A341" s="3" t="str">
        <f t="shared" si="16"/>
        <v>20210117</v>
      </c>
      <c r="B341" s="3" t="str">
        <f>"2101171209"</f>
        <v>2101171209</v>
      </c>
      <c r="C341" s="4">
        <v>74</v>
      </c>
      <c r="D341" s="3" t="s">
        <v>6</v>
      </c>
    </row>
    <row r="342" spans="1:4" ht="18" customHeight="1">
      <c r="A342" s="3" t="str">
        <f t="shared" si="16"/>
        <v>20210117</v>
      </c>
      <c r="B342" s="3" t="str">
        <f>"2101171210"</f>
        <v>2101171210</v>
      </c>
      <c r="C342" s="4">
        <v>78.3</v>
      </c>
      <c r="D342" s="3" t="s">
        <v>6</v>
      </c>
    </row>
    <row r="343" spans="1:4" ht="18" customHeight="1">
      <c r="A343" s="3" t="str">
        <f t="shared" si="16"/>
        <v>20210117</v>
      </c>
      <c r="B343" s="3" t="str">
        <f>"2101171211"</f>
        <v>2101171211</v>
      </c>
      <c r="C343" s="4">
        <v>67.3</v>
      </c>
      <c r="D343" s="3" t="s">
        <v>6</v>
      </c>
    </row>
    <row r="344" spans="1:4" ht="18" customHeight="1">
      <c r="A344" s="3" t="str">
        <f t="shared" si="16"/>
        <v>20210117</v>
      </c>
      <c r="B344" s="3" t="str">
        <f>"2101171212"</f>
        <v>2101171212</v>
      </c>
      <c r="C344" s="4">
        <v>76.8</v>
      </c>
      <c r="D344" s="3" t="s">
        <v>6</v>
      </c>
    </row>
    <row r="345" spans="1:4" ht="18" customHeight="1">
      <c r="A345" s="3" t="str">
        <f t="shared" si="16"/>
        <v>20210117</v>
      </c>
      <c r="B345" s="3" t="str">
        <f>"2101171213"</f>
        <v>2101171213</v>
      </c>
      <c r="C345" s="4">
        <v>0</v>
      </c>
      <c r="D345" s="3" t="s">
        <v>5</v>
      </c>
    </row>
    <row r="346" spans="1:4" ht="18" customHeight="1">
      <c r="A346" s="3" t="str">
        <f t="shared" si="16"/>
        <v>20210117</v>
      </c>
      <c r="B346" s="3" t="str">
        <f>"2101171214"</f>
        <v>2101171214</v>
      </c>
      <c r="C346" s="4">
        <v>80</v>
      </c>
      <c r="D346" s="3" t="s">
        <v>6</v>
      </c>
    </row>
    <row r="347" spans="1:4" ht="18" customHeight="1">
      <c r="A347" s="3" t="str">
        <f t="shared" si="16"/>
        <v>20210117</v>
      </c>
      <c r="B347" s="3" t="str">
        <f>"2101171215"</f>
        <v>2101171215</v>
      </c>
      <c r="C347" s="4">
        <v>76.2</v>
      </c>
      <c r="D347" s="3" t="s">
        <v>6</v>
      </c>
    </row>
    <row r="348" spans="1:4" ht="18" customHeight="1">
      <c r="A348" s="3" t="str">
        <f t="shared" si="16"/>
        <v>20210117</v>
      </c>
      <c r="B348" s="3" t="str">
        <f>"2101171216"</f>
        <v>2101171216</v>
      </c>
      <c r="C348" s="4">
        <v>60.6</v>
      </c>
      <c r="D348" s="3" t="s">
        <v>6</v>
      </c>
    </row>
    <row r="349" spans="1:4" ht="18" customHeight="1">
      <c r="A349" s="3" t="str">
        <f t="shared" si="16"/>
        <v>20210117</v>
      </c>
      <c r="B349" s="3" t="str">
        <f>"2101171217"</f>
        <v>2101171217</v>
      </c>
      <c r="C349" s="4">
        <v>0</v>
      </c>
      <c r="D349" s="3" t="s">
        <v>5</v>
      </c>
    </row>
    <row r="350" spans="1:4" ht="18" customHeight="1">
      <c r="A350" s="3" t="str">
        <f t="shared" si="16"/>
        <v>20210117</v>
      </c>
      <c r="B350" s="3" t="str">
        <f>"2101171218"</f>
        <v>2101171218</v>
      </c>
      <c r="C350" s="4">
        <v>76.9</v>
      </c>
      <c r="D350" s="3" t="s">
        <v>6</v>
      </c>
    </row>
    <row r="351" spans="1:4" ht="18" customHeight="1">
      <c r="A351" s="3" t="str">
        <f t="shared" si="16"/>
        <v>20210117</v>
      </c>
      <c r="B351" s="3" t="str">
        <f>"2101171219"</f>
        <v>2101171219</v>
      </c>
      <c r="C351" s="4">
        <v>66.9</v>
      </c>
      <c r="D351" s="3" t="s">
        <v>6</v>
      </c>
    </row>
    <row r="352" spans="1:4" ht="18" customHeight="1">
      <c r="A352" s="3" t="str">
        <f t="shared" si="16"/>
        <v>20210117</v>
      </c>
      <c r="B352" s="3" t="str">
        <f>"2101171220"</f>
        <v>2101171220</v>
      </c>
      <c r="C352" s="4">
        <v>0</v>
      </c>
      <c r="D352" s="3" t="s">
        <v>5</v>
      </c>
    </row>
    <row r="353" spans="1:4" ht="18" customHeight="1">
      <c r="A353" s="3" t="str">
        <f t="shared" si="16"/>
        <v>20210117</v>
      </c>
      <c r="B353" s="3" t="str">
        <f>"2101171221"</f>
        <v>2101171221</v>
      </c>
      <c r="C353" s="4">
        <v>72.2</v>
      </c>
      <c r="D353" s="3" t="s">
        <v>6</v>
      </c>
    </row>
    <row r="354" spans="1:4" ht="18" customHeight="1">
      <c r="A354" s="3" t="str">
        <f t="shared" si="16"/>
        <v>20210117</v>
      </c>
      <c r="B354" s="3" t="str">
        <f>"2101171222"</f>
        <v>2101171222</v>
      </c>
      <c r="C354" s="4">
        <v>71.2</v>
      </c>
      <c r="D354" s="3" t="s">
        <v>6</v>
      </c>
    </row>
    <row r="355" spans="1:4" ht="18" customHeight="1">
      <c r="A355" s="3" t="str">
        <f t="shared" si="16"/>
        <v>20210117</v>
      </c>
      <c r="B355" s="3" t="str">
        <f>"2101171223"</f>
        <v>2101171223</v>
      </c>
      <c r="C355" s="4">
        <v>73.9</v>
      </c>
      <c r="D355" s="3" t="s">
        <v>6</v>
      </c>
    </row>
    <row r="356" spans="1:4" ht="18" customHeight="1">
      <c r="A356" s="3" t="str">
        <f t="shared" si="16"/>
        <v>20210117</v>
      </c>
      <c r="B356" s="3" t="str">
        <f>"2101171224"</f>
        <v>2101171224</v>
      </c>
      <c r="C356" s="4">
        <v>64.9</v>
      </c>
      <c r="D356" s="3" t="s">
        <v>6</v>
      </c>
    </row>
    <row r="357" spans="1:4" ht="18" customHeight="1">
      <c r="A357" s="3" t="str">
        <f t="shared" si="16"/>
        <v>20210117</v>
      </c>
      <c r="B357" s="3" t="str">
        <f>"2101171225"</f>
        <v>2101171225</v>
      </c>
      <c r="C357" s="4">
        <v>0</v>
      </c>
      <c r="D357" s="3" t="s">
        <v>5</v>
      </c>
    </row>
    <row r="358" spans="1:4" ht="18" customHeight="1">
      <c r="A358" s="3" t="str">
        <f t="shared" si="16"/>
        <v>20210117</v>
      </c>
      <c r="B358" s="3" t="str">
        <f>"2101171226"</f>
        <v>2101171226</v>
      </c>
      <c r="C358" s="4">
        <v>63.9</v>
      </c>
      <c r="D358" s="3" t="s">
        <v>6</v>
      </c>
    </row>
    <row r="359" spans="1:4" ht="18" customHeight="1">
      <c r="A359" s="3" t="str">
        <f t="shared" si="16"/>
        <v>20210117</v>
      </c>
      <c r="B359" s="3" t="str">
        <f>"2101171227"</f>
        <v>2101171227</v>
      </c>
      <c r="C359" s="4">
        <v>64.4</v>
      </c>
      <c r="D359" s="3" t="s">
        <v>6</v>
      </c>
    </row>
    <row r="360" spans="1:4" ht="18" customHeight="1">
      <c r="A360" s="3" t="str">
        <f t="shared" si="16"/>
        <v>20210117</v>
      </c>
      <c r="B360" s="3" t="str">
        <f>"2101171228"</f>
        <v>2101171228</v>
      </c>
      <c r="C360" s="4">
        <v>62</v>
      </c>
      <c r="D360" s="3" t="s">
        <v>6</v>
      </c>
    </row>
    <row r="361" spans="1:4" ht="18" customHeight="1">
      <c r="A361" s="3" t="str">
        <f t="shared" si="16"/>
        <v>20210117</v>
      </c>
      <c r="B361" s="3" t="str">
        <f>"2101171229"</f>
        <v>2101171229</v>
      </c>
      <c r="C361" s="4">
        <v>85.3</v>
      </c>
      <c r="D361" s="3" t="s">
        <v>6</v>
      </c>
    </row>
    <row r="362" spans="1:4" ht="18" customHeight="1">
      <c r="A362" s="3" t="str">
        <f t="shared" si="16"/>
        <v>20210117</v>
      </c>
      <c r="B362" s="3" t="str">
        <f>"2101171230"</f>
        <v>2101171230</v>
      </c>
      <c r="C362" s="4">
        <v>76.7</v>
      </c>
      <c r="D362" s="3" t="s">
        <v>6</v>
      </c>
    </row>
    <row r="363" spans="1:4" ht="18" customHeight="1">
      <c r="A363" s="3" t="str">
        <f t="shared" si="16"/>
        <v>20210117</v>
      </c>
      <c r="B363" s="3" t="str">
        <f>"2101171301"</f>
        <v>2101171301</v>
      </c>
      <c r="C363" s="4">
        <v>73.7</v>
      </c>
      <c r="D363" s="3" t="s">
        <v>6</v>
      </c>
    </row>
    <row r="364" spans="1:4" ht="18" customHeight="1">
      <c r="A364" s="3" t="str">
        <f t="shared" si="16"/>
        <v>20210117</v>
      </c>
      <c r="B364" s="3" t="str">
        <f>"2101171302"</f>
        <v>2101171302</v>
      </c>
      <c r="C364" s="4">
        <v>63.6</v>
      </c>
      <c r="D364" s="3" t="s">
        <v>6</v>
      </c>
    </row>
    <row r="365" spans="1:4" ht="18" customHeight="1">
      <c r="A365" s="3" t="str">
        <f t="shared" si="16"/>
        <v>20210117</v>
      </c>
      <c r="B365" s="3" t="str">
        <f>"2101171303"</f>
        <v>2101171303</v>
      </c>
      <c r="C365" s="4">
        <v>58</v>
      </c>
      <c r="D365" s="3" t="s">
        <v>6</v>
      </c>
    </row>
    <row r="366" spans="1:4" ht="18" customHeight="1">
      <c r="A366" s="3" t="str">
        <f t="shared" si="16"/>
        <v>20210117</v>
      </c>
      <c r="B366" s="3" t="str">
        <f>"2101171304"</f>
        <v>2101171304</v>
      </c>
      <c r="C366" s="4">
        <v>86.3</v>
      </c>
      <c r="D366" s="3" t="s">
        <v>6</v>
      </c>
    </row>
    <row r="367" spans="1:4" ht="18" customHeight="1">
      <c r="A367" s="3" t="str">
        <f t="shared" si="16"/>
        <v>20210117</v>
      </c>
      <c r="B367" s="3" t="str">
        <f>"2101171305"</f>
        <v>2101171305</v>
      </c>
      <c r="C367" s="4">
        <v>75.1</v>
      </c>
      <c r="D367" s="3" t="s">
        <v>6</v>
      </c>
    </row>
    <row r="368" spans="1:4" ht="18" customHeight="1">
      <c r="A368" s="3" t="str">
        <f t="shared" si="16"/>
        <v>20210117</v>
      </c>
      <c r="B368" s="3" t="str">
        <f>"2101171306"</f>
        <v>2101171306</v>
      </c>
      <c r="C368" s="4">
        <v>69.6</v>
      </c>
      <c r="D368" s="3" t="s">
        <v>6</v>
      </c>
    </row>
    <row r="369" spans="1:4" ht="18" customHeight="1">
      <c r="A369" s="3" t="str">
        <f t="shared" si="16"/>
        <v>20210117</v>
      </c>
      <c r="B369" s="3" t="str">
        <f>"2101171307"</f>
        <v>2101171307</v>
      </c>
      <c r="C369" s="4">
        <v>68.8</v>
      </c>
      <c r="D369" s="3" t="s">
        <v>6</v>
      </c>
    </row>
    <row r="370" spans="1:4" ht="18" customHeight="1">
      <c r="A370" s="3" t="str">
        <f t="shared" si="16"/>
        <v>20210117</v>
      </c>
      <c r="B370" s="3" t="str">
        <f>"2101171308"</f>
        <v>2101171308</v>
      </c>
      <c r="C370" s="4">
        <v>86.4</v>
      </c>
      <c r="D370" s="3" t="s">
        <v>6</v>
      </c>
    </row>
    <row r="371" spans="1:4" ht="18" customHeight="1">
      <c r="A371" s="3" t="str">
        <f t="shared" si="16"/>
        <v>20210117</v>
      </c>
      <c r="B371" s="3" t="str">
        <f>"2101171309"</f>
        <v>2101171309</v>
      </c>
      <c r="C371" s="4">
        <v>89.9</v>
      </c>
      <c r="D371" s="3" t="s">
        <v>6</v>
      </c>
    </row>
    <row r="372" spans="1:4" ht="18" customHeight="1">
      <c r="A372" s="3" t="str">
        <f t="shared" si="16"/>
        <v>20210117</v>
      </c>
      <c r="B372" s="3" t="str">
        <f>"2101171310"</f>
        <v>2101171310</v>
      </c>
      <c r="C372" s="4">
        <v>0</v>
      </c>
      <c r="D372" s="3" t="s">
        <v>5</v>
      </c>
    </row>
    <row r="373" spans="1:4" ht="18" customHeight="1">
      <c r="A373" s="3" t="str">
        <f t="shared" si="16"/>
        <v>20210117</v>
      </c>
      <c r="B373" s="3" t="str">
        <f>"2101171311"</f>
        <v>2101171311</v>
      </c>
      <c r="C373" s="4">
        <v>79.8</v>
      </c>
      <c r="D373" s="3" t="s">
        <v>6</v>
      </c>
    </row>
    <row r="374" spans="1:4" ht="18" customHeight="1">
      <c r="A374" s="3" t="str">
        <f t="shared" si="16"/>
        <v>20210117</v>
      </c>
      <c r="B374" s="3" t="str">
        <f>"2101171312"</f>
        <v>2101171312</v>
      </c>
      <c r="C374" s="4">
        <v>68.4</v>
      </c>
      <c r="D374" s="3" t="s">
        <v>6</v>
      </c>
    </row>
    <row r="375" spans="1:4" ht="18" customHeight="1">
      <c r="A375" s="3" t="str">
        <f t="shared" si="16"/>
        <v>20210117</v>
      </c>
      <c r="B375" s="3" t="str">
        <f>"2101171313"</f>
        <v>2101171313</v>
      </c>
      <c r="C375" s="4">
        <v>58.1</v>
      </c>
      <c r="D375" s="3" t="s">
        <v>6</v>
      </c>
    </row>
    <row r="376" spans="1:4" ht="18" customHeight="1">
      <c r="A376" s="3" t="str">
        <f t="shared" si="16"/>
        <v>20210117</v>
      </c>
      <c r="B376" s="3" t="str">
        <f>"2101171314"</f>
        <v>2101171314</v>
      </c>
      <c r="C376" s="4">
        <v>63.9</v>
      </c>
      <c r="D376" s="3" t="s">
        <v>6</v>
      </c>
    </row>
    <row r="377" spans="1:4" ht="18" customHeight="1">
      <c r="A377" s="3" t="str">
        <f t="shared" si="16"/>
        <v>20210117</v>
      </c>
      <c r="B377" s="3" t="str">
        <f>"2101171315"</f>
        <v>2101171315</v>
      </c>
      <c r="C377" s="4">
        <v>64.9</v>
      </c>
      <c r="D377" s="3" t="s">
        <v>6</v>
      </c>
    </row>
    <row r="378" spans="1:4" ht="18" customHeight="1">
      <c r="A378" s="3" t="str">
        <f t="shared" si="16"/>
        <v>20210117</v>
      </c>
      <c r="B378" s="3" t="str">
        <f>"2101171316"</f>
        <v>2101171316</v>
      </c>
      <c r="C378" s="4">
        <v>61.6</v>
      </c>
      <c r="D378" s="3" t="s">
        <v>6</v>
      </c>
    </row>
    <row r="379" spans="1:4" ht="18" customHeight="1">
      <c r="A379" s="3" t="str">
        <f t="shared" si="16"/>
        <v>20210117</v>
      </c>
      <c r="B379" s="3" t="str">
        <f>"2101171317"</f>
        <v>2101171317</v>
      </c>
      <c r="C379" s="4">
        <v>71.5</v>
      </c>
      <c r="D379" s="3" t="s">
        <v>6</v>
      </c>
    </row>
    <row r="380" spans="1:4" ht="18" customHeight="1">
      <c r="A380" s="3" t="str">
        <f t="shared" si="16"/>
        <v>20210117</v>
      </c>
      <c r="B380" s="3" t="str">
        <f>"2101171318"</f>
        <v>2101171318</v>
      </c>
      <c r="C380" s="4">
        <v>62.3</v>
      </c>
      <c r="D380" s="3" t="s">
        <v>6</v>
      </c>
    </row>
    <row r="381" spans="1:4" ht="18" customHeight="1">
      <c r="A381" s="3" t="str">
        <f t="shared" si="16"/>
        <v>20210117</v>
      </c>
      <c r="B381" s="3" t="str">
        <f>"2101171319"</f>
        <v>2101171319</v>
      </c>
      <c r="C381" s="4">
        <v>77.6</v>
      </c>
      <c r="D381" s="3" t="s">
        <v>6</v>
      </c>
    </row>
    <row r="382" spans="1:4" ht="18" customHeight="1">
      <c r="A382" s="3" t="str">
        <f t="shared" si="16"/>
        <v>20210117</v>
      </c>
      <c r="B382" s="3" t="str">
        <f>"2101171320"</f>
        <v>2101171320</v>
      </c>
      <c r="C382" s="4">
        <v>0</v>
      </c>
      <c r="D382" s="3" t="s">
        <v>5</v>
      </c>
    </row>
    <row r="383" spans="1:4" ht="18" customHeight="1">
      <c r="A383" s="3" t="str">
        <f t="shared" si="16"/>
        <v>20210117</v>
      </c>
      <c r="B383" s="3" t="str">
        <f>"2101171321"</f>
        <v>2101171321</v>
      </c>
      <c r="C383" s="4">
        <v>69.9</v>
      </c>
      <c r="D383" s="3" t="s">
        <v>6</v>
      </c>
    </row>
    <row r="384" spans="1:4" ht="18" customHeight="1">
      <c r="A384" s="3" t="str">
        <f t="shared" si="16"/>
        <v>20210117</v>
      </c>
      <c r="B384" s="3" t="str">
        <f>"2101171322"</f>
        <v>2101171322</v>
      </c>
      <c r="C384" s="4">
        <v>83.5</v>
      </c>
      <c r="D384" s="3" t="s">
        <v>6</v>
      </c>
    </row>
    <row r="385" spans="1:4" ht="18" customHeight="1">
      <c r="A385" s="3" t="str">
        <f t="shared" si="16"/>
        <v>20210117</v>
      </c>
      <c r="B385" s="3" t="str">
        <f>"2101171323"</f>
        <v>2101171323</v>
      </c>
      <c r="C385" s="4">
        <v>56</v>
      </c>
      <c r="D385" s="3" t="s">
        <v>6</v>
      </c>
    </row>
    <row r="386" spans="1:4" ht="18" customHeight="1">
      <c r="A386" s="3" t="str">
        <f t="shared" si="16"/>
        <v>20210117</v>
      </c>
      <c r="B386" s="3" t="str">
        <f>"2101171324"</f>
        <v>2101171324</v>
      </c>
      <c r="C386" s="4">
        <v>85.2</v>
      </c>
      <c r="D386" s="3" t="s">
        <v>6</v>
      </c>
    </row>
    <row r="387" spans="1:4" ht="18" customHeight="1">
      <c r="A387" s="3" t="str">
        <f t="shared" si="16"/>
        <v>20210117</v>
      </c>
      <c r="B387" s="3" t="str">
        <f>"2101171325"</f>
        <v>2101171325</v>
      </c>
      <c r="C387" s="4">
        <v>74.4</v>
      </c>
      <c r="D387" s="3" t="s">
        <v>6</v>
      </c>
    </row>
    <row r="388" spans="1:4" ht="18" customHeight="1">
      <c r="A388" s="3" t="str">
        <f t="shared" si="16"/>
        <v>20210117</v>
      </c>
      <c r="B388" s="3" t="str">
        <f>"2101171326"</f>
        <v>2101171326</v>
      </c>
      <c r="C388" s="4">
        <v>62.9</v>
      </c>
      <c r="D388" s="3" t="s">
        <v>6</v>
      </c>
    </row>
    <row r="389" spans="1:4" ht="18" customHeight="1">
      <c r="A389" s="3" t="str">
        <f t="shared" si="16"/>
        <v>20210117</v>
      </c>
      <c r="B389" s="3" t="str">
        <f>"2101171327"</f>
        <v>2101171327</v>
      </c>
      <c r="C389" s="4">
        <v>62.9</v>
      </c>
      <c r="D389" s="3" t="s">
        <v>6</v>
      </c>
    </row>
    <row r="390" spans="1:4" ht="18" customHeight="1">
      <c r="A390" s="3" t="str">
        <f t="shared" si="16"/>
        <v>20210117</v>
      </c>
      <c r="B390" s="3" t="str">
        <f>"2101171328"</f>
        <v>2101171328</v>
      </c>
      <c r="C390" s="4">
        <v>77</v>
      </c>
      <c r="D390" s="3" t="s">
        <v>6</v>
      </c>
    </row>
    <row r="391" spans="1:4" ht="18" customHeight="1">
      <c r="A391" s="3" t="str">
        <f t="shared" si="16"/>
        <v>20210117</v>
      </c>
      <c r="B391" s="3" t="str">
        <f>"2101171329"</f>
        <v>2101171329</v>
      </c>
      <c r="C391" s="4">
        <v>69.2</v>
      </c>
      <c r="D391" s="3" t="s">
        <v>6</v>
      </c>
    </row>
    <row r="392" spans="1:4" ht="18" customHeight="1">
      <c r="A392" s="3" t="str">
        <f t="shared" si="16"/>
        <v>20210117</v>
      </c>
      <c r="B392" s="3" t="str">
        <f>"2101171330"</f>
        <v>2101171330</v>
      </c>
      <c r="C392" s="4">
        <v>78.2</v>
      </c>
      <c r="D392" s="3" t="s">
        <v>6</v>
      </c>
    </row>
    <row r="393" spans="1:4" ht="18" customHeight="1">
      <c r="A393" s="3" t="str">
        <f t="shared" si="16"/>
        <v>20210117</v>
      </c>
      <c r="B393" s="3" t="str">
        <f>"2101171401"</f>
        <v>2101171401</v>
      </c>
      <c r="C393" s="4">
        <v>58.1</v>
      </c>
      <c r="D393" s="3" t="s">
        <v>6</v>
      </c>
    </row>
    <row r="394" spans="1:4" ht="18" customHeight="1">
      <c r="A394" s="3" t="str">
        <f t="shared" si="16"/>
        <v>20210117</v>
      </c>
      <c r="B394" s="3" t="str">
        <f>"2101171402"</f>
        <v>2101171402</v>
      </c>
      <c r="C394" s="4">
        <v>64.1</v>
      </c>
      <c r="D394" s="3" t="s">
        <v>6</v>
      </c>
    </row>
    <row r="395" spans="1:4" ht="18" customHeight="1">
      <c r="A395" s="3" t="str">
        <f t="shared" si="16"/>
        <v>20210117</v>
      </c>
      <c r="B395" s="3" t="str">
        <f>"2101171403"</f>
        <v>2101171403</v>
      </c>
      <c r="C395" s="4">
        <v>84.8</v>
      </c>
      <c r="D395" s="3" t="s">
        <v>6</v>
      </c>
    </row>
    <row r="396" spans="1:4" ht="18" customHeight="1">
      <c r="A396" s="3" t="str">
        <f t="shared" si="16"/>
        <v>20210117</v>
      </c>
      <c r="B396" s="3" t="str">
        <f>"2101171404"</f>
        <v>2101171404</v>
      </c>
      <c r="C396" s="4">
        <v>75.5</v>
      </c>
      <c r="D396" s="3" t="s">
        <v>6</v>
      </c>
    </row>
    <row r="397" spans="1:4" ht="18" customHeight="1">
      <c r="A397" s="3" t="str">
        <f t="shared" si="16"/>
        <v>20210117</v>
      </c>
      <c r="B397" s="3" t="str">
        <f>"2101171405"</f>
        <v>2101171405</v>
      </c>
      <c r="C397" s="4">
        <v>80.6</v>
      </c>
      <c r="D397" s="3" t="s">
        <v>6</v>
      </c>
    </row>
    <row r="398" spans="1:4" ht="18" customHeight="1">
      <c r="A398" s="3" t="str">
        <f aca="true" t="shared" si="17" ref="A398:A440">"20210118"</f>
        <v>20210118</v>
      </c>
      <c r="B398" s="3" t="str">
        <f>"2101181406"</f>
        <v>2101181406</v>
      </c>
      <c r="C398" s="4">
        <v>30.3</v>
      </c>
      <c r="D398" s="3" t="s">
        <v>6</v>
      </c>
    </row>
    <row r="399" spans="1:4" ht="18" customHeight="1">
      <c r="A399" s="3" t="str">
        <f t="shared" si="17"/>
        <v>20210118</v>
      </c>
      <c r="B399" s="3" t="str">
        <f>"2101181407"</f>
        <v>2101181407</v>
      </c>
      <c r="C399" s="4">
        <v>76.8</v>
      </c>
      <c r="D399" s="3" t="s">
        <v>6</v>
      </c>
    </row>
    <row r="400" spans="1:4" ht="18" customHeight="1">
      <c r="A400" s="3" t="str">
        <f t="shared" si="17"/>
        <v>20210118</v>
      </c>
      <c r="B400" s="3" t="str">
        <f>"2101181408"</f>
        <v>2101181408</v>
      </c>
      <c r="C400" s="4">
        <v>0</v>
      </c>
      <c r="D400" s="3" t="s">
        <v>5</v>
      </c>
    </row>
    <row r="401" spans="1:4" ht="18" customHeight="1">
      <c r="A401" s="3" t="str">
        <f t="shared" si="17"/>
        <v>20210118</v>
      </c>
      <c r="B401" s="3" t="str">
        <f>"2101181409"</f>
        <v>2101181409</v>
      </c>
      <c r="C401" s="4">
        <v>56.1</v>
      </c>
      <c r="D401" s="3" t="s">
        <v>6</v>
      </c>
    </row>
    <row r="402" spans="1:4" ht="18" customHeight="1">
      <c r="A402" s="3" t="str">
        <f t="shared" si="17"/>
        <v>20210118</v>
      </c>
      <c r="B402" s="3" t="str">
        <f>"2101181410"</f>
        <v>2101181410</v>
      </c>
      <c r="C402" s="4">
        <v>70</v>
      </c>
      <c r="D402" s="3" t="s">
        <v>6</v>
      </c>
    </row>
    <row r="403" spans="1:4" ht="18" customHeight="1">
      <c r="A403" s="3" t="str">
        <f t="shared" si="17"/>
        <v>20210118</v>
      </c>
      <c r="B403" s="3" t="str">
        <f>"2101181411"</f>
        <v>2101181411</v>
      </c>
      <c r="C403" s="4">
        <v>64.9</v>
      </c>
      <c r="D403" s="3" t="s">
        <v>6</v>
      </c>
    </row>
    <row r="404" spans="1:4" ht="18" customHeight="1">
      <c r="A404" s="3" t="str">
        <f t="shared" si="17"/>
        <v>20210118</v>
      </c>
      <c r="B404" s="3" t="str">
        <f>"2101181412"</f>
        <v>2101181412</v>
      </c>
      <c r="C404" s="4">
        <v>67.9</v>
      </c>
      <c r="D404" s="3" t="s">
        <v>6</v>
      </c>
    </row>
    <row r="405" spans="1:4" ht="18" customHeight="1">
      <c r="A405" s="3" t="str">
        <f t="shared" si="17"/>
        <v>20210118</v>
      </c>
      <c r="B405" s="3" t="str">
        <f>"2101181413"</f>
        <v>2101181413</v>
      </c>
      <c r="C405" s="4">
        <v>75.6</v>
      </c>
      <c r="D405" s="3" t="s">
        <v>6</v>
      </c>
    </row>
    <row r="406" spans="1:4" ht="18" customHeight="1">
      <c r="A406" s="3" t="str">
        <f t="shared" si="17"/>
        <v>20210118</v>
      </c>
      <c r="B406" s="3" t="str">
        <f>"2101181414"</f>
        <v>2101181414</v>
      </c>
      <c r="C406" s="4">
        <v>59.6</v>
      </c>
      <c r="D406" s="3" t="s">
        <v>6</v>
      </c>
    </row>
    <row r="407" spans="1:4" ht="18" customHeight="1">
      <c r="A407" s="3" t="str">
        <f t="shared" si="17"/>
        <v>20210118</v>
      </c>
      <c r="B407" s="3" t="str">
        <f>"2101181415"</f>
        <v>2101181415</v>
      </c>
      <c r="C407" s="4">
        <v>70.2</v>
      </c>
      <c r="D407" s="3" t="s">
        <v>6</v>
      </c>
    </row>
    <row r="408" spans="1:4" ht="18" customHeight="1">
      <c r="A408" s="3" t="str">
        <f t="shared" si="17"/>
        <v>20210118</v>
      </c>
      <c r="B408" s="3" t="str">
        <f>"2101181416"</f>
        <v>2101181416</v>
      </c>
      <c r="C408" s="4">
        <v>44.9</v>
      </c>
      <c r="D408" s="3" t="s">
        <v>6</v>
      </c>
    </row>
    <row r="409" spans="1:4" ht="18" customHeight="1">
      <c r="A409" s="3" t="str">
        <f t="shared" si="17"/>
        <v>20210118</v>
      </c>
      <c r="B409" s="3" t="str">
        <f>"2101181417"</f>
        <v>2101181417</v>
      </c>
      <c r="C409" s="4">
        <v>84.8</v>
      </c>
      <c r="D409" s="3" t="s">
        <v>6</v>
      </c>
    </row>
    <row r="410" spans="1:4" ht="18" customHeight="1">
      <c r="A410" s="3" t="str">
        <f t="shared" si="17"/>
        <v>20210118</v>
      </c>
      <c r="B410" s="3" t="str">
        <f>"2101181418"</f>
        <v>2101181418</v>
      </c>
      <c r="C410" s="4">
        <v>61.4</v>
      </c>
      <c r="D410" s="3" t="s">
        <v>6</v>
      </c>
    </row>
    <row r="411" spans="1:4" ht="18" customHeight="1">
      <c r="A411" s="3" t="str">
        <f t="shared" si="17"/>
        <v>20210118</v>
      </c>
      <c r="B411" s="3" t="str">
        <f>"2101181419"</f>
        <v>2101181419</v>
      </c>
      <c r="C411" s="4">
        <v>76.5</v>
      </c>
      <c r="D411" s="3" t="s">
        <v>6</v>
      </c>
    </row>
    <row r="412" spans="1:4" ht="18" customHeight="1">
      <c r="A412" s="3" t="str">
        <f t="shared" si="17"/>
        <v>20210118</v>
      </c>
      <c r="B412" s="3" t="str">
        <f>"2101181420"</f>
        <v>2101181420</v>
      </c>
      <c r="C412" s="4">
        <v>61.8</v>
      </c>
      <c r="D412" s="3" t="s">
        <v>6</v>
      </c>
    </row>
    <row r="413" spans="1:4" ht="18" customHeight="1">
      <c r="A413" s="3" t="str">
        <f t="shared" si="17"/>
        <v>20210118</v>
      </c>
      <c r="B413" s="3" t="str">
        <f>"2101181421"</f>
        <v>2101181421</v>
      </c>
      <c r="C413" s="4">
        <v>60.6</v>
      </c>
      <c r="D413" s="3" t="s">
        <v>6</v>
      </c>
    </row>
    <row r="414" spans="1:4" ht="18" customHeight="1">
      <c r="A414" s="3" t="str">
        <f t="shared" si="17"/>
        <v>20210118</v>
      </c>
      <c r="B414" s="3" t="str">
        <f>"2101181422"</f>
        <v>2101181422</v>
      </c>
      <c r="C414" s="4">
        <v>62.3</v>
      </c>
      <c r="D414" s="3" t="s">
        <v>6</v>
      </c>
    </row>
    <row r="415" spans="1:4" ht="18" customHeight="1">
      <c r="A415" s="3" t="str">
        <f t="shared" si="17"/>
        <v>20210118</v>
      </c>
      <c r="B415" s="3" t="str">
        <f>"2101181423"</f>
        <v>2101181423</v>
      </c>
      <c r="C415" s="4">
        <v>58.6</v>
      </c>
      <c r="D415" s="3" t="s">
        <v>6</v>
      </c>
    </row>
    <row r="416" spans="1:4" ht="18" customHeight="1">
      <c r="A416" s="3" t="str">
        <f t="shared" si="17"/>
        <v>20210118</v>
      </c>
      <c r="B416" s="3" t="str">
        <f>"2101181424"</f>
        <v>2101181424</v>
      </c>
      <c r="C416" s="4">
        <v>71.2</v>
      </c>
      <c r="D416" s="3" t="s">
        <v>6</v>
      </c>
    </row>
    <row r="417" spans="1:4" ht="18" customHeight="1">
      <c r="A417" s="3" t="str">
        <f t="shared" si="17"/>
        <v>20210118</v>
      </c>
      <c r="B417" s="3" t="str">
        <f>"2101181425"</f>
        <v>2101181425</v>
      </c>
      <c r="C417" s="4">
        <v>0</v>
      </c>
      <c r="D417" s="3" t="s">
        <v>5</v>
      </c>
    </row>
    <row r="418" spans="1:4" ht="18" customHeight="1">
      <c r="A418" s="3" t="str">
        <f t="shared" si="17"/>
        <v>20210118</v>
      </c>
      <c r="B418" s="3" t="str">
        <f>"2101181426"</f>
        <v>2101181426</v>
      </c>
      <c r="C418" s="4">
        <v>70.5</v>
      </c>
      <c r="D418" s="3" t="s">
        <v>6</v>
      </c>
    </row>
    <row r="419" spans="1:4" ht="18" customHeight="1">
      <c r="A419" s="3" t="str">
        <f t="shared" si="17"/>
        <v>20210118</v>
      </c>
      <c r="B419" s="3" t="str">
        <f>"2101181427"</f>
        <v>2101181427</v>
      </c>
      <c r="C419" s="4">
        <v>0</v>
      </c>
      <c r="D419" s="3" t="s">
        <v>5</v>
      </c>
    </row>
    <row r="420" spans="1:4" ht="18" customHeight="1">
      <c r="A420" s="3" t="str">
        <f t="shared" si="17"/>
        <v>20210118</v>
      </c>
      <c r="B420" s="3" t="str">
        <f>"2101181428"</f>
        <v>2101181428</v>
      </c>
      <c r="C420" s="4">
        <v>67.6</v>
      </c>
      <c r="D420" s="3" t="s">
        <v>6</v>
      </c>
    </row>
    <row r="421" spans="1:4" ht="18" customHeight="1">
      <c r="A421" s="3" t="str">
        <f t="shared" si="17"/>
        <v>20210118</v>
      </c>
      <c r="B421" s="3" t="str">
        <f>"2101181429"</f>
        <v>2101181429</v>
      </c>
      <c r="C421" s="4">
        <v>50.9</v>
      </c>
      <c r="D421" s="3" t="s">
        <v>6</v>
      </c>
    </row>
    <row r="422" spans="1:4" ht="18" customHeight="1">
      <c r="A422" s="3" t="str">
        <f t="shared" si="17"/>
        <v>20210118</v>
      </c>
      <c r="B422" s="3" t="str">
        <f>"2101181430"</f>
        <v>2101181430</v>
      </c>
      <c r="C422" s="4">
        <v>62.8</v>
      </c>
      <c r="D422" s="3" t="s">
        <v>6</v>
      </c>
    </row>
    <row r="423" spans="1:4" ht="18" customHeight="1">
      <c r="A423" s="3" t="str">
        <f t="shared" si="17"/>
        <v>20210118</v>
      </c>
      <c r="B423" s="3" t="str">
        <f>"2101181501"</f>
        <v>2101181501</v>
      </c>
      <c r="C423" s="4">
        <v>51.3</v>
      </c>
      <c r="D423" s="3" t="s">
        <v>6</v>
      </c>
    </row>
    <row r="424" spans="1:4" ht="18" customHeight="1">
      <c r="A424" s="3" t="str">
        <f t="shared" si="17"/>
        <v>20210118</v>
      </c>
      <c r="B424" s="3" t="str">
        <f>"2101181502"</f>
        <v>2101181502</v>
      </c>
      <c r="C424" s="4">
        <v>59.6</v>
      </c>
      <c r="D424" s="3" t="s">
        <v>6</v>
      </c>
    </row>
    <row r="425" spans="1:4" ht="18" customHeight="1">
      <c r="A425" s="3" t="str">
        <f t="shared" si="17"/>
        <v>20210118</v>
      </c>
      <c r="B425" s="3" t="str">
        <f>"2101181503"</f>
        <v>2101181503</v>
      </c>
      <c r="C425" s="4">
        <v>0</v>
      </c>
      <c r="D425" s="3" t="s">
        <v>5</v>
      </c>
    </row>
    <row r="426" spans="1:4" ht="18" customHeight="1">
      <c r="A426" s="3" t="str">
        <f t="shared" si="17"/>
        <v>20210118</v>
      </c>
      <c r="B426" s="3" t="str">
        <f>"2101181504"</f>
        <v>2101181504</v>
      </c>
      <c r="C426" s="4">
        <v>0</v>
      </c>
      <c r="D426" s="3" t="s">
        <v>5</v>
      </c>
    </row>
    <row r="427" spans="1:4" ht="18" customHeight="1">
      <c r="A427" s="3" t="str">
        <f t="shared" si="17"/>
        <v>20210118</v>
      </c>
      <c r="B427" s="3" t="str">
        <f>"2101181505"</f>
        <v>2101181505</v>
      </c>
      <c r="C427" s="4">
        <v>61.3</v>
      </c>
      <c r="D427" s="3" t="s">
        <v>6</v>
      </c>
    </row>
    <row r="428" spans="1:4" ht="18" customHeight="1">
      <c r="A428" s="3" t="str">
        <f t="shared" si="17"/>
        <v>20210118</v>
      </c>
      <c r="B428" s="3" t="str">
        <f>"2101181506"</f>
        <v>2101181506</v>
      </c>
      <c r="C428" s="4">
        <v>86</v>
      </c>
      <c r="D428" s="3" t="s">
        <v>6</v>
      </c>
    </row>
    <row r="429" spans="1:4" ht="18" customHeight="1">
      <c r="A429" s="3" t="str">
        <f t="shared" si="17"/>
        <v>20210118</v>
      </c>
      <c r="B429" s="3" t="str">
        <f>"2101181507"</f>
        <v>2101181507</v>
      </c>
      <c r="C429" s="4">
        <v>0</v>
      </c>
      <c r="D429" s="3" t="s">
        <v>5</v>
      </c>
    </row>
    <row r="430" spans="1:4" ht="18" customHeight="1">
      <c r="A430" s="3" t="str">
        <f t="shared" si="17"/>
        <v>20210118</v>
      </c>
      <c r="B430" s="3" t="str">
        <f>"2101181508"</f>
        <v>2101181508</v>
      </c>
      <c r="C430" s="4">
        <v>77.7</v>
      </c>
      <c r="D430" s="3" t="s">
        <v>6</v>
      </c>
    </row>
    <row r="431" spans="1:4" ht="18" customHeight="1">
      <c r="A431" s="3" t="str">
        <f t="shared" si="17"/>
        <v>20210118</v>
      </c>
      <c r="B431" s="3" t="str">
        <f>"2101181509"</f>
        <v>2101181509</v>
      </c>
      <c r="C431" s="4">
        <v>64.9</v>
      </c>
      <c r="D431" s="3" t="s">
        <v>6</v>
      </c>
    </row>
    <row r="432" spans="1:4" ht="18" customHeight="1">
      <c r="A432" s="3" t="str">
        <f t="shared" si="17"/>
        <v>20210118</v>
      </c>
      <c r="B432" s="3" t="str">
        <f>"2101181510"</f>
        <v>2101181510</v>
      </c>
      <c r="C432" s="4">
        <v>0</v>
      </c>
      <c r="D432" s="3" t="s">
        <v>5</v>
      </c>
    </row>
    <row r="433" spans="1:4" ht="18" customHeight="1">
      <c r="A433" s="3" t="str">
        <f t="shared" si="17"/>
        <v>20210118</v>
      </c>
      <c r="B433" s="3" t="str">
        <f>"2101181511"</f>
        <v>2101181511</v>
      </c>
      <c r="C433" s="4">
        <v>72.1</v>
      </c>
      <c r="D433" s="3" t="s">
        <v>6</v>
      </c>
    </row>
    <row r="434" spans="1:4" ht="18" customHeight="1">
      <c r="A434" s="3" t="str">
        <f t="shared" si="17"/>
        <v>20210118</v>
      </c>
      <c r="B434" s="3" t="str">
        <f>"2101181512"</f>
        <v>2101181512</v>
      </c>
      <c r="C434" s="4">
        <v>77</v>
      </c>
      <c r="D434" s="3" t="s">
        <v>6</v>
      </c>
    </row>
    <row r="435" spans="1:4" ht="18" customHeight="1">
      <c r="A435" s="3" t="str">
        <f t="shared" si="17"/>
        <v>20210118</v>
      </c>
      <c r="B435" s="3" t="str">
        <f>"2101181513"</f>
        <v>2101181513</v>
      </c>
      <c r="C435" s="4">
        <v>60.6</v>
      </c>
      <c r="D435" s="3" t="s">
        <v>6</v>
      </c>
    </row>
    <row r="436" spans="1:4" ht="18" customHeight="1">
      <c r="A436" s="3" t="str">
        <f t="shared" si="17"/>
        <v>20210118</v>
      </c>
      <c r="B436" s="3" t="str">
        <f>"2101181514"</f>
        <v>2101181514</v>
      </c>
      <c r="C436" s="4">
        <v>55.8</v>
      </c>
      <c r="D436" s="3" t="s">
        <v>6</v>
      </c>
    </row>
    <row r="437" spans="1:4" ht="18" customHeight="1">
      <c r="A437" s="3" t="str">
        <f t="shared" si="17"/>
        <v>20210118</v>
      </c>
      <c r="B437" s="3" t="str">
        <f>"2101181515"</f>
        <v>2101181515</v>
      </c>
      <c r="C437" s="4">
        <v>54.4</v>
      </c>
      <c r="D437" s="3" t="s">
        <v>6</v>
      </c>
    </row>
    <row r="438" spans="1:4" ht="18" customHeight="1">
      <c r="A438" s="3" t="str">
        <f t="shared" si="17"/>
        <v>20210118</v>
      </c>
      <c r="B438" s="3" t="str">
        <f>"2101181516"</f>
        <v>2101181516</v>
      </c>
      <c r="C438" s="4">
        <v>0</v>
      </c>
      <c r="D438" s="3" t="s">
        <v>5</v>
      </c>
    </row>
    <row r="439" spans="1:4" ht="18" customHeight="1">
      <c r="A439" s="3" t="str">
        <f t="shared" si="17"/>
        <v>20210118</v>
      </c>
      <c r="B439" s="3" t="str">
        <f>"2101181517"</f>
        <v>2101181517</v>
      </c>
      <c r="C439" s="4">
        <v>65.7</v>
      </c>
      <c r="D439" s="3" t="s">
        <v>6</v>
      </c>
    </row>
    <row r="440" spans="1:4" ht="18" customHeight="1">
      <c r="A440" s="3" t="str">
        <f t="shared" si="17"/>
        <v>20210118</v>
      </c>
      <c r="B440" s="3" t="str">
        <f>"2101181518"</f>
        <v>2101181518</v>
      </c>
      <c r="C440" s="4">
        <v>48.3</v>
      </c>
      <c r="D440" s="3" t="s">
        <v>6</v>
      </c>
    </row>
    <row r="441" spans="1:4" ht="18" customHeight="1">
      <c r="A441" s="3" t="str">
        <f aca="true" t="shared" si="18" ref="A441:A504">"20210119"</f>
        <v>20210119</v>
      </c>
      <c r="B441" s="3" t="str">
        <f>"2101191519"</f>
        <v>2101191519</v>
      </c>
      <c r="C441" s="4">
        <v>73.5</v>
      </c>
      <c r="D441" s="3" t="s">
        <v>6</v>
      </c>
    </row>
    <row r="442" spans="1:4" ht="18" customHeight="1">
      <c r="A442" s="3" t="str">
        <f t="shared" si="18"/>
        <v>20210119</v>
      </c>
      <c r="B442" s="3" t="str">
        <f>"2101191520"</f>
        <v>2101191520</v>
      </c>
      <c r="C442" s="4">
        <v>55.4</v>
      </c>
      <c r="D442" s="3" t="s">
        <v>6</v>
      </c>
    </row>
    <row r="443" spans="1:4" ht="18" customHeight="1">
      <c r="A443" s="3" t="str">
        <f t="shared" si="18"/>
        <v>20210119</v>
      </c>
      <c r="B443" s="3" t="str">
        <f>"2101191521"</f>
        <v>2101191521</v>
      </c>
      <c r="C443" s="4">
        <v>74.9</v>
      </c>
      <c r="D443" s="3" t="s">
        <v>6</v>
      </c>
    </row>
    <row r="444" spans="1:4" ht="18" customHeight="1">
      <c r="A444" s="3" t="str">
        <f t="shared" si="18"/>
        <v>20210119</v>
      </c>
      <c r="B444" s="3" t="str">
        <f>"2101191522"</f>
        <v>2101191522</v>
      </c>
      <c r="C444" s="4">
        <v>57.8</v>
      </c>
      <c r="D444" s="3" t="s">
        <v>6</v>
      </c>
    </row>
    <row r="445" spans="1:4" ht="18" customHeight="1">
      <c r="A445" s="3" t="str">
        <f t="shared" si="18"/>
        <v>20210119</v>
      </c>
      <c r="B445" s="3" t="str">
        <f>"2101191523"</f>
        <v>2101191523</v>
      </c>
      <c r="C445" s="4">
        <v>0</v>
      </c>
      <c r="D445" s="3" t="s">
        <v>5</v>
      </c>
    </row>
    <row r="446" spans="1:4" ht="18" customHeight="1">
      <c r="A446" s="3" t="str">
        <f t="shared" si="18"/>
        <v>20210119</v>
      </c>
      <c r="B446" s="3" t="str">
        <f>"2101191524"</f>
        <v>2101191524</v>
      </c>
      <c r="C446" s="4">
        <v>73.4</v>
      </c>
      <c r="D446" s="3" t="s">
        <v>6</v>
      </c>
    </row>
    <row r="447" spans="1:4" ht="18" customHeight="1">
      <c r="A447" s="3" t="str">
        <f t="shared" si="18"/>
        <v>20210119</v>
      </c>
      <c r="B447" s="3" t="str">
        <f>"2101191525"</f>
        <v>2101191525</v>
      </c>
      <c r="C447" s="4">
        <v>58.3</v>
      </c>
      <c r="D447" s="3" t="s">
        <v>6</v>
      </c>
    </row>
    <row r="448" spans="1:4" ht="18" customHeight="1">
      <c r="A448" s="3" t="str">
        <f t="shared" si="18"/>
        <v>20210119</v>
      </c>
      <c r="B448" s="3" t="str">
        <f>"2101191526"</f>
        <v>2101191526</v>
      </c>
      <c r="C448" s="4">
        <v>0</v>
      </c>
      <c r="D448" s="3" t="s">
        <v>5</v>
      </c>
    </row>
    <row r="449" spans="1:4" ht="18" customHeight="1">
      <c r="A449" s="3" t="str">
        <f t="shared" si="18"/>
        <v>20210119</v>
      </c>
      <c r="B449" s="3" t="str">
        <f>"2101191527"</f>
        <v>2101191527</v>
      </c>
      <c r="C449" s="4">
        <v>69.1</v>
      </c>
      <c r="D449" s="3" t="s">
        <v>6</v>
      </c>
    </row>
    <row r="450" spans="1:4" ht="18" customHeight="1">
      <c r="A450" s="3" t="str">
        <f t="shared" si="18"/>
        <v>20210119</v>
      </c>
      <c r="B450" s="3" t="str">
        <f>"2101191528"</f>
        <v>2101191528</v>
      </c>
      <c r="C450" s="4">
        <v>0</v>
      </c>
      <c r="D450" s="3" t="s">
        <v>5</v>
      </c>
    </row>
    <row r="451" spans="1:4" ht="18" customHeight="1">
      <c r="A451" s="3" t="str">
        <f t="shared" si="18"/>
        <v>20210119</v>
      </c>
      <c r="B451" s="3" t="str">
        <f>"2101191529"</f>
        <v>2101191529</v>
      </c>
      <c r="C451" s="4">
        <v>86.1</v>
      </c>
      <c r="D451" s="3" t="s">
        <v>6</v>
      </c>
    </row>
    <row r="452" spans="1:4" ht="18" customHeight="1">
      <c r="A452" s="3" t="str">
        <f t="shared" si="18"/>
        <v>20210119</v>
      </c>
      <c r="B452" s="3" t="str">
        <f>"2101191530"</f>
        <v>2101191530</v>
      </c>
      <c r="C452" s="4">
        <v>0</v>
      </c>
      <c r="D452" s="3" t="s">
        <v>5</v>
      </c>
    </row>
    <row r="453" spans="1:4" ht="18" customHeight="1">
      <c r="A453" s="3" t="str">
        <f t="shared" si="18"/>
        <v>20210119</v>
      </c>
      <c r="B453" s="3" t="str">
        <f>"2101191601"</f>
        <v>2101191601</v>
      </c>
      <c r="C453" s="4">
        <v>0</v>
      </c>
      <c r="D453" s="3" t="s">
        <v>5</v>
      </c>
    </row>
    <row r="454" spans="1:4" ht="18" customHeight="1">
      <c r="A454" s="3" t="str">
        <f t="shared" si="18"/>
        <v>20210119</v>
      </c>
      <c r="B454" s="3" t="str">
        <f>"2101191602"</f>
        <v>2101191602</v>
      </c>
      <c r="C454" s="4">
        <v>66.4</v>
      </c>
      <c r="D454" s="3" t="s">
        <v>6</v>
      </c>
    </row>
    <row r="455" spans="1:4" ht="18" customHeight="1">
      <c r="A455" s="3" t="str">
        <f t="shared" si="18"/>
        <v>20210119</v>
      </c>
      <c r="B455" s="3" t="str">
        <f>"2101191603"</f>
        <v>2101191603</v>
      </c>
      <c r="C455" s="4">
        <v>67</v>
      </c>
      <c r="D455" s="3" t="s">
        <v>6</v>
      </c>
    </row>
    <row r="456" spans="1:4" ht="18" customHeight="1">
      <c r="A456" s="3" t="str">
        <f t="shared" si="18"/>
        <v>20210119</v>
      </c>
      <c r="B456" s="3" t="str">
        <f>"2101191604"</f>
        <v>2101191604</v>
      </c>
      <c r="C456" s="4">
        <v>67.4</v>
      </c>
      <c r="D456" s="3" t="s">
        <v>6</v>
      </c>
    </row>
    <row r="457" spans="1:4" ht="18" customHeight="1">
      <c r="A457" s="3" t="str">
        <f t="shared" si="18"/>
        <v>20210119</v>
      </c>
      <c r="B457" s="3" t="str">
        <f>"2101191605"</f>
        <v>2101191605</v>
      </c>
      <c r="C457" s="4">
        <v>58.9</v>
      </c>
      <c r="D457" s="3" t="s">
        <v>6</v>
      </c>
    </row>
    <row r="458" spans="1:4" ht="18" customHeight="1">
      <c r="A458" s="3" t="str">
        <f t="shared" si="18"/>
        <v>20210119</v>
      </c>
      <c r="B458" s="3" t="str">
        <f>"2101191606"</f>
        <v>2101191606</v>
      </c>
      <c r="C458" s="4">
        <v>62.3</v>
      </c>
      <c r="D458" s="3" t="s">
        <v>6</v>
      </c>
    </row>
    <row r="459" spans="1:4" ht="18" customHeight="1">
      <c r="A459" s="3" t="str">
        <f t="shared" si="18"/>
        <v>20210119</v>
      </c>
      <c r="B459" s="3" t="str">
        <f>"2101191607"</f>
        <v>2101191607</v>
      </c>
      <c r="C459" s="4">
        <v>61.7</v>
      </c>
      <c r="D459" s="3" t="s">
        <v>6</v>
      </c>
    </row>
    <row r="460" spans="1:4" ht="18" customHeight="1">
      <c r="A460" s="3" t="str">
        <f t="shared" si="18"/>
        <v>20210119</v>
      </c>
      <c r="B460" s="3" t="str">
        <f>"2101191608"</f>
        <v>2101191608</v>
      </c>
      <c r="C460" s="4">
        <v>0</v>
      </c>
      <c r="D460" s="3" t="s">
        <v>5</v>
      </c>
    </row>
    <row r="461" spans="1:4" ht="18" customHeight="1">
      <c r="A461" s="3" t="str">
        <f t="shared" si="18"/>
        <v>20210119</v>
      </c>
      <c r="B461" s="3" t="str">
        <f>"2101191609"</f>
        <v>2101191609</v>
      </c>
      <c r="C461" s="4">
        <v>70.5</v>
      </c>
      <c r="D461" s="3" t="s">
        <v>6</v>
      </c>
    </row>
    <row r="462" spans="1:4" ht="18" customHeight="1">
      <c r="A462" s="3" t="str">
        <f t="shared" si="18"/>
        <v>20210119</v>
      </c>
      <c r="B462" s="3" t="str">
        <f>"2101191610"</f>
        <v>2101191610</v>
      </c>
      <c r="C462" s="4">
        <v>54.6</v>
      </c>
      <c r="D462" s="3" t="s">
        <v>6</v>
      </c>
    </row>
    <row r="463" spans="1:4" ht="18" customHeight="1">
      <c r="A463" s="3" t="str">
        <f t="shared" si="18"/>
        <v>20210119</v>
      </c>
      <c r="B463" s="3" t="str">
        <f>"2101191611"</f>
        <v>2101191611</v>
      </c>
      <c r="C463" s="4">
        <v>64.7</v>
      </c>
      <c r="D463" s="3" t="s">
        <v>6</v>
      </c>
    </row>
    <row r="464" spans="1:4" ht="18" customHeight="1">
      <c r="A464" s="3" t="str">
        <f t="shared" si="18"/>
        <v>20210119</v>
      </c>
      <c r="B464" s="3" t="str">
        <f>"2101191612"</f>
        <v>2101191612</v>
      </c>
      <c r="C464" s="4">
        <v>87.5</v>
      </c>
      <c r="D464" s="3" t="s">
        <v>6</v>
      </c>
    </row>
    <row r="465" spans="1:4" ht="18" customHeight="1">
      <c r="A465" s="3" t="str">
        <f t="shared" si="18"/>
        <v>20210119</v>
      </c>
      <c r="B465" s="3" t="str">
        <f>"2101191613"</f>
        <v>2101191613</v>
      </c>
      <c r="C465" s="4">
        <v>76.7</v>
      </c>
      <c r="D465" s="3" t="s">
        <v>6</v>
      </c>
    </row>
    <row r="466" spans="1:4" ht="18" customHeight="1">
      <c r="A466" s="3" t="str">
        <f t="shared" si="18"/>
        <v>20210119</v>
      </c>
      <c r="B466" s="3" t="str">
        <f>"2101191614"</f>
        <v>2101191614</v>
      </c>
      <c r="C466" s="4">
        <v>60.6</v>
      </c>
      <c r="D466" s="3" t="s">
        <v>6</v>
      </c>
    </row>
    <row r="467" spans="1:4" ht="18" customHeight="1">
      <c r="A467" s="3" t="str">
        <f t="shared" si="18"/>
        <v>20210119</v>
      </c>
      <c r="B467" s="3" t="str">
        <f>"2101191615"</f>
        <v>2101191615</v>
      </c>
      <c r="C467" s="4">
        <v>74.3</v>
      </c>
      <c r="D467" s="3" t="s">
        <v>6</v>
      </c>
    </row>
    <row r="468" spans="1:4" ht="18" customHeight="1">
      <c r="A468" s="3" t="str">
        <f t="shared" si="18"/>
        <v>20210119</v>
      </c>
      <c r="B468" s="3" t="str">
        <f>"2101191616"</f>
        <v>2101191616</v>
      </c>
      <c r="C468" s="4">
        <v>71.6</v>
      </c>
      <c r="D468" s="3" t="s">
        <v>6</v>
      </c>
    </row>
    <row r="469" spans="1:4" ht="18" customHeight="1">
      <c r="A469" s="3" t="str">
        <f t="shared" si="18"/>
        <v>20210119</v>
      </c>
      <c r="B469" s="3" t="str">
        <f>"2101191617"</f>
        <v>2101191617</v>
      </c>
      <c r="C469" s="4">
        <v>78.9</v>
      </c>
      <c r="D469" s="3" t="s">
        <v>6</v>
      </c>
    </row>
    <row r="470" spans="1:4" ht="18" customHeight="1">
      <c r="A470" s="3" t="str">
        <f t="shared" si="18"/>
        <v>20210119</v>
      </c>
      <c r="B470" s="3" t="str">
        <f>"2101191618"</f>
        <v>2101191618</v>
      </c>
      <c r="C470" s="4">
        <v>0</v>
      </c>
      <c r="D470" s="3" t="s">
        <v>5</v>
      </c>
    </row>
    <row r="471" spans="1:4" ht="18" customHeight="1">
      <c r="A471" s="3" t="str">
        <f t="shared" si="18"/>
        <v>20210119</v>
      </c>
      <c r="B471" s="3" t="str">
        <f>"2101191619"</f>
        <v>2101191619</v>
      </c>
      <c r="C471" s="4">
        <v>51.1</v>
      </c>
      <c r="D471" s="3" t="s">
        <v>6</v>
      </c>
    </row>
    <row r="472" spans="1:4" ht="18" customHeight="1">
      <c r="A472" s="3" t="str">
        <f t="shared" si="18"/>
        <v>20210119</v>
      </c>
      <c r="B472" s="3" t="str">
        <f>"2101191620"</f>
        <v>2101191620</v>
      </c>
      <c r="C472" s="4">
        <v>80.3</v>
      </c>
      <c r="D472" s="3" t="s">
        <v>6</v>
      </c>
    </row>
    <row r="473" spans="1:4" ht="18" customHeight="1">
      <c r="A473" s="3" t="str">
        <f t="shared" si="18"/>
        <v>20210119</v>
      </c>
      <c r="B473" s="3" t="str">
        <f>"2101191621"</f>
        <v>2101191621</v>
      </c>
      <c r="C473" s="4">
        <v>78</v>
      </c>
      <c r="D473" s="3" t="s">
        <v>6</v>
      </c>
    </row>
    <row r="474" spans="1:4" ht="18" customHeight="1">
      <c r="A474" s="3" t="str">
        <f t="shared" si="18"/>
        <v>20210119</v>
      </c>
      <c r="B474" s="3" t="str">
        <f>"2101191622"</f>
        <v>2101191622</v>
      </c>
      <c r="C474" s="4">
        <v>79.9</v>
      </c>
      <c r="D474" s="3" t="s">
        <v>6</v>
      </c>
    </row>
    <row r="475" spans="1:4" ht="18" customHeight="1">
      <c r="A475" s="3" t="str">
        <f t="shared" si="18"/>
        <v>20210119</v>
      </c>
      <c r="B475" s="3" t="str">
        <f>"2101191623"</f>
        <v>2101191623</v>
      </c>
      <c r="C475" s="4">
        <v>77.2</v>
      </c>
      <c r="D475" s="3" t="s">
        <v>6</v>
      </c>
    </row>
    <row r="476" spans="1:4" ht="18" customHeight="1">
      <c r="A476" s="3" t="str">
        <f t="shared" si="18"/>
        <v>20210119</v>
      </c>
      <c r="B476" s="3" t="str">
        <f>"2101191624"</f>
        <v>2101191624</v>
      </c>
      <c r="C476" s="4">
        <v>0</v>
      </c>
      <c r="D476" s="3" t="s">
        <v>5</v>
      </c>
    </row>
    <row r="477" spans="1:4" ht="18" customHeight="1">
      <c r="A477" s="3" t="str">
        <f t="shared" si="18"/>
        <v>20210119</v>
      </c>
      <c r="B477" s="3" t="str">
        <f>"2101191625"</f>
        <v>2101191625</v>
      </c>
      <c r="C477" s="4">
        <v>82.6</v>
      </c>
      <c r="D477" s="3" t="s">
        <v>6</v>
      </c>
    </row>
    <row r="478" spans="1:4" ht="18" customHeight="1">
      <c r="A478" s="3" t="str">
        <f t="shared" si="18"/>
        <v>20210119</v>
      </c>
      <c r="B478" s="3" t="str">
        <f>"2101191626"</f>
        <v>2101191626</v>
      </c>
      <c r="C478" s="4">
        <v>73.4</v>
      </c>
      <c r="D478" s="3" t="s">
        <v>6</v>
      </c>
    </row>
    <row r="479" spans="1:4" ht="18" customHeight="1">
      <c r="A479" s="3" t="str">
        <f t="shared" si="18"/>
        <v>20210119</v>
      </c>
      <c r="B479" s="3" t="str">
        <f>"2101191627"</f>
        <v>2101191627</v>
      </c>
      <c r="C479" s="4">
        <v>86.2</v>
      </c>
      <c r="D479" s="3" t="s">
        <v>6</v>
      </c>
    </row>
    <row r="480" spans="1:4" ht="18" customHeight="1">
      <c r="A480" s="3" t="str">
        <f t="shared" si="18"/>
        <v>20210119</v>
      </c>
      <c r="B480" s="3" t="str">
        <f>"2101191628"</f>
        <v>2101191628</v>
      </c>
      <c r="C480" s="4">
        <v>0</v>
      </c>
      <c r="D480" s="3" t="s">
        <v>5</v>
      </c>
    </row>
    <row r="481" spans="1:4" ht="18" customHeight="1">
      <c r="A481" s="3" t="str">
        <f t="shared" si="18"/>
        <v>20210119</v>
      </c>
      <c r="B481" s="3" t="str">
        <f>"2101191629"</f>
        <v>2101191629</v>
      </c>
      <c r="C481" s="4">
        <v>70.4</v>
      </c>
      <c r="D481" s="3" t="s">
        <v>6</v>
      </c>
    </row>
    <row r="482" spans="1:4" ht="18" customHeight="1">
      <c r="A482" s="3" t="str">
        <f t="shared" si="18"/>
        <v>20210119</v>
      </c>
      <c r="B482" s="3" t="str">
        <f>"2101191630"</f>
        <v>2101191630</v>
      </c>
      <c r="C482" s="4">
        <v>79.8</v>
      </c>
      <c r="D482" s="3" t="s">
        <v>6</v>
      </c>
    </row>
    <row r="483" spans="1:4" ht="18" customHeight="1">
      <c r="A483" s="3" t="str">
        <f t="shared" si="18"/>
        <v>20210119</v>
      </c>
      <c r="B483" s="3" t="str">
        <f>"2101191701"</f>
        <v>2101191701</v>
      </c>
      <c r="C483" s="4">
        <v>63</v>
      </c>
      <c r="D483" s="3" t="s">
        <v>6</v>
      </c>
    </row>
    <row r="484" spans="1:4" ht="18" customHeight="1">
      <c r="A484" s="3" t="str">
        <f t="shared" si="18"/>
        <v>20210119</v>
      </c>
      <c r="B484" s="3" t="str">
        <f>"2101191702"</f>
        <v>2101191702</v>
      </c>
      <c r="C484" s="4">
        <v>0</v>
      </c>
      <c r="D484" s="3" t="s">
        <v>5</v>
      </c>
    </row>
    <row r="485" spans="1:4" ht="18" customHeight="1">
      <c r="A485" s="3" t="str">
        <f t="shared" si="18"/>
        <v>20210119</v>
      </c>
      <c r="B485" s="3" t="str">
        <f>"2101191703"</f>
        <v>2101191703</v>
      </c>
      <c r="C485" s="4">
        <v>78</v>
      </c>
      <c r="D485" s="3" t="s">
        <v>6</v>
      </c>
    </row>
    <row r="486" spans="1:4" ht="18" customHeight="1">
      <c r="A486" s="3" t="str">
        <f t="shared" si="18"/>
        <v>20210119</v>
      </c>
      <c r="B486" s="3" t="str">
        <f>"2101191704"</f>
        <v>2101191704</v>
      </c>
      <c r="C486" s="4">
        <v>61.3</v>
      </c>
      <c r="D486" s="3" t="s">
        <v>6</v>
      </c>
    </row>
    <row r="487" spans="1:4" ht="18" customHeight="1">
      <c r="A487" s="3" t="str">
        <f t="shared" si="18"/>
        <v>20210119</v>
      </c>
      <c r="B487" s="3" t="str">
        <f>"2101191705"</f>
        <v>2101191705</v>
      </c>
      <c r="C487" s="4">
        <v>69.7</v>
      </c>
      <c r="D487" s="3" t="s">
        <v>6</v>
      </c>
    </row>
    <row r="488" spans="1:4" ht="18" customHeight="1">
      <c r="A488" s="3" t="str">
        <f t="shared" si="18"/>
        <v>20210119</v>
      </c>
      <c r="B488" s="3" t="str">
        <f>"2101191706"</f>
        <v>2101191706</v>
      </c>
      <c r="C488" s="4">
        <v>79.2</v>
      </c>
      <c r="D488" s="3" t="s">
        <v>6</v>
      </c>
    </row>
    <row r="489" spans="1:4" ht="18" customHeight="1">
      <c r="A489" s="3" t="str">
        <f t="shared" si="18"/>
        <v>20210119</v>
      </c>
      <c r="B489" s="3" t="str">
        <f>"2101191707"</f>
        <v>2101191707</v>
      </c>
      <c r="C489" s="4">
        <v>75.7</v>
      </c>
      <c r="D489" s="3" t="s">
        <v>6</v>
      </c>
    </row>
    <row r="490" spans="1:4" ht="18" customHeight="1">
      <c r="A490" s="3" t="str">
        <f t="shared" si="18"/>
        <v>20210119</v>
      </c>
      <c r="B490" s="3" t="str">
        <f>"2101191708"</f>
        <v>2101191708</v>
      </c>
      <c r="C490" s="4">
        <v>77.5</v>
      </c>
      <c r="D490" s="3" t="s">
        <v>6</v>
      </c>
    </row>
    <row r="491" spans="1:4" ht="18" customHeight="1">
      <c r="A491" s="3" t="str">
        <f t="shared" si="18"/>
        <v>20210119</v>
      </c>
      <c r="B491" s="3" t="str">
        <f>"2101191709"</f>
        <v>2101191709</v>
      </c>
      <c r="C491" s="4">
        <v>85.3</v>
      </c>
      <c r="D491" s="3" t="s">
        <v>6</v>
      </c>
    </row>
    <row r="492" spans="1:4" ht="18" customHeight="1">
      <c r="A492" s="3" t="str">
        <f t="shared" si="18"/>
        <v>20210119</v>
      </c>
      <c r="B492" s="3" t="str">
        <f>"2101191710"</f>
        <v>2101191710</v>
      </c>
      <c r="C492" s="4">
        <v>71.8</v>
      </c>
      <c r="D492" s="3" t="s">
        <v>6</v>
      </c>
    </row>
    <row r="493" spans="1:4" ht="18" customHeight="1">
      <c r="A493" s="3" t="str">
        <f t="shared" si="18"/>
        <v>20210119</v>
      </c>
      <c r="B493" s="3" t="str">
        <f>"2101191711"</f>
        <v>2101191711</v>
      </c>
      <c r="C493" s="4">
        <v>74.7</v>
      </c>
      <c r="D493" s="3" t="s">
        <v>6</v>
      </c>
    </row>
    <row r="494" spans="1:4" ht="18" customHeight="1">
      <c r="A494" s="3" t="str">
        <f t="shared" si="18"/>
        <v>20210119</v>
      </c>
      <c r="B494" s="3" t="str">
        <f>"2101191712"</f>
        <v>2101191712</v>
      </c>
      <c r="C494" s="4">
        <v>79.3</v>
      </c>
      <c r="D494" s="3" t="s">
        <v>6</v>
      </c>
    </row>
    <row r="495" spans="1:4" ht="18" customHeight="1">
      <c r="A495" s="3" t="str">
        <f t="shared" si="18"/>
        <v>20210119</v>
      </c>
      <c r="B495" s="3" t="str">
        <f>"2101191713"</f>
        <v>2101191713</v>
      </c>
      <c r="C495" s="4">
        <v>56.2</v>
      </c>
      <c r="D495" s="3" t="s">
        <v>6</v>
      </c>
    </row>
    <row r="496" spans="1:4" ht="18" customHeight="1">
      <c r="A496" s="3" t="str">
        <f t="shared" si="18"/>
        <v>20210119</v>
      </c>
      <c r="B496" s="3" t="str">
        <f>"2101191714"</f>
        <v>2101191714</v>
      </c>
      <c r="C496" s="4">
        <v>61.1</v>
      </c>
      <c r="D496" s="3" t="s">
        <v>6</v>
      </c>
    </row>
    <row r="497" spans="1:4" ht="18" customHeight="1">
      <c r="A497" s="3" t="str">
        <f t="shared" si="18"/>
        <v>20210119</v>
      </c>
      <c r="B497" s="3" t="str">
        <f>"2101191715"</f>
        <v>2101191715</v>
      </c>
      <c r="C497" s="4">
        <v>79.1</v>
      </c>
      <c r="D497" s="3" t="s">
        <v>6</v>
      </c>
    </row>
    <row r="498" spans="1:4" ht="18" customHeight="1">
      <c r="A498" s="3" t="str">
        <f t="shared" si="18"/>
        <v>20210119</v>
      </c>
      <c r="B498" s="3" t="str">
        <f>"2101191716"</f>
        <v>2101191716</v>
      </c>
      <c r="C498" s="4">
        <v>79.4</v>
      </c>
      <c r="D498" s="3" t="s">
        <v>6</v>
      </c>
    </row>
    <row r="499" spans="1:4" ht="18" customHeight="1">
      <c r="A499" s="3" t="str">
        <f t="shared" si="18"/>
        <v>20210119</v>
      </c>
      <c r="B499" s="3" t="str">
        <f>"2101191717"</f>
        <v>2101191717</v>
      </c>
      <c r="C499" s="4">
        <v>77.7</v>
      </c>
      <c r="D499" s="3" t="s">
        <v>6</v>
      </c>
    </row>
    <row r="500" spans="1:4" ht="18" customHeight="1">
      <c r="A500" s="3" t="str">
        <f t="shared" si="18"/>
        <v>20210119</v>
      </c>
      <c r="B500" s="3" t="str">
        <f>"2101191718"</f>
        <v>2101191718</v>
      </c>
      <c r="C500" s="4">
        <v>57.9</v>
      </c>
      <c r="D500" s="3" t="s">
        <v>6</v>
      </c>
    </row>
    <row r="501" spans="1:4" ht="18" customHeight="1">
      <c r="A501" s="3" t="str">
        <f t="shared" si="18"/>
        <v>20210119</v>
      </c>
      <c r="B501" s="3" t="str">
        <f>"2101191719"</f>
        <v>2101191719</v>
      </c>
      <c r="C501" s="4">
        <v>94.6</v>
      </c>
      <c r="D501" s="3" t="s">
        <v>6</v>
      </c>
    </row>
    <row r="502" spans="1:4" ht="18" customHeight="1">
      <c r="A502" s="3" t="str">
        <f t="shared" si="18"/>
        <v>20210119</v>
      </c>
      <c r="B502" s="3" t="str">
        <f>"2101191720"</f>
        <v>2101191720</v>
      </c>
      <c r="C502" s="4">
        <v>0</v>
      </c>
      <c r="D502" s="3" t="s">
        <v>5</v>
      </c>
    </row>
    <row r="503" spans="1:4" ht="18" customHeight="1">
      <c r="A503" s="3" t="str">
        <f t="shared" si="18"/>
        <v>20210119</v>
      </c>
      <c r="B503" s="3" t="str">
        <f>"2101191721"</f>
        <v>2101191721</v>
      </c>
      <c r="C503" s="4">
        <v>66.1</v>
      </c>
      <c r="D503" s="3" t="s">
        <v>6</v>
      </c>
    </row>
    <row r="504" spans="1:4" ht="18" customHeight="1">
      <c r="A504" s="3" t="str">
        <f t="shared" si="18"/>
        <v>20210119</v>
      </c>
      <c r="B504" s="3" t="str">
        <f>"2101191722"</f>
        <v>2101191722</v>
      </c>
      <c r="C504" s="4">
        <v>64.9</v>
      </c>
      <c r="D504" s="3" t="s">
        <v>6</v>
      </c>
    </row>
    <row r="505" spans="1:4" ht="18" customHeight="1">
      <c r="A505" s="3" t="str">
        <f aca="true" t="shared" si="19" ref="A505:A524">"20210119"</f>
        <v>20210119</v>
      </c>
      <c r="B505" s="3" t="str">
        <f>"2101191723"</f>
        <v>2101191723</v>
      </c>
      <c r="C505" s="4">
        <v>59.1</v>
      </c>
      <c r="D505" s="3" t="s">
        <v>6</v>
      </c>
    </row>
    <row r="506" spans="1:4" ht="18" customHeight="1">
      <c r="A506" s="3" t="str">
        <f t="shared" si="19"/>
        <v>20210119</v>
      </c>
      <c r="B506" s="3" t="str">
        <f>"2101191724"</f>
        <v>2101191724</v>
      </c>
      <c r="C506" s="4">
        <v>0</v>
      </c>
      <c r="D506" s="3" t="s">
        <v>5</v>
      </c>
    </row>
    <row r="507" spans="1:4" ht="18" customHeight="1">
      <c r="A507" s="3" t="str">
        <f t="shared" si="19"/>
        <v>20210119</v>
      </c>
      <c r="B507" s="3" t="str">
        <f>"2101191725"</f>
        <v>2101191725</v>
      </c>
      <c r="C507" s="4">
        <v>82.6</v>
      </c>
      <c r="D507" s="3" t="s">
        <v>6</v>
      </c>
    </row>
    <row r="508" spans="1:4" ht="18" customHeight="1">
      <c r="A508" s="3" t="str">
        <f t="shared" si="19"/>
        <v>20210119</v>
      </c>
      <c r="B508" s="3" t="str">
        <f>"2101191726"</f>
        <v>2101191726</v>
      </c>
      <c r="C508" s="4">
        <v>70.6</v>
      </c>
      <c r="D508" s="3" t="s">
        <v>6</v>
      </c>
    </row>
    <row r="509" spans="1:4" ht="18" customHeight="1">
      <c r="A509" s="3" t="str">
        <f t="shared" si="19"/>
        <v>20210119</v>
      </c>
      <c r="B509" s="3" t="str">
        <f>"2101191727"</f>
        <v>2101191727</v>
      </c>
      <c r="C509" s="4">
        <v>87.3</v>
      </c>
      <c r="D509" s="3" t="s">
        <v>6</v>
      </c>
    </row>
    <row r="510" spans="1:4" ht="18" customHeight="1">
      <c r="A510" s="3" t="str">
        <f t="shared" si="19"/>
        <v>20210119</v>
      </c>
      <c r="B510" s="3" t="str">
        <f>"2101191728"</f>
        <v>2101191728</v>
      </c>
      <c r="C510" s="4">
        <v>83.7</v>
      </c>
      <c r="D510" s="3" t="s">
        <v>6</v>
      </c>
    </row>
    <row r="511" spans="1:4" ht="18" customHeight="1">
      <c r="A511" s="3" t="str">
        <f t="shared" si="19"/>
        <v>20210119</v>
      </c>
      <c r="B511" s="3" t="str">
        <f>"2101191729"</f>
        <v>2101191729</v>
      </c>
      <c r="C511" s="4">
        <v>76</v>
      </c>
      <c r="D511" s="3" t="s">
        <v>6</v>
      </c>
    </row>
    <row r="512" spans="1:4" ht="18" customHeight="1">
      <c r="A512" s="3" t="str">
        <f t="shared" si="19"/>
        <v>20210119</v>
      </c>
      <c r="B512" s="3" t="str">
        <f>"2101191730"</f>
        <v>2101191730</v>
      </c>
      <c r="C512" s="4">
        <v>70.2</v>
      </c>
      <c r="D512" s="3" t="s">
        <v>6</v>
      </c>
    </row>
    <row r="513" spans="1:4" ht="18" customHeight="1">
      <c r="A513" s="3" t="str">
        <f t="shared" si="19"/>
        <v>20210119</v>
      </c>
      <c r="B513" s="3" t="str">
        <f>"2101191801"</f>
        <v>2101191801</v>
      </c>
      <c r="C513" s="4">
        <v>67.1</v>
      </c>
      <c r="D513" s="3" t="s">
        <v>6</v>
      </c>
    </row>
    <row r="514" spans="1:4" ht="18" customHeight="1">
      <c r="A514" s="3" t="str">
        <f t="shared" si="19"/>
        <v>20210119</v>
      </c>
      <c r="B514" s="3" t="str">
        <f>"2101191802"</f>
        <v>2101191802</v>
      </c>
      <c r="C514" s="4">
        <v>0</v>
      </c>
      <c r="D514" s="3" t="s">
        <v>5</v>
      </c>
    </row>
    <row r="515" spans="1:4" ht="18" customHeight="1">
      <c r="A515" s="3" t="str">
        <f t="shared" si="19"/>
        <v>20210119</v>
      </c>
      <c r="B515" s="3" t="str">
        <f>"2101191803"</f>
        <v>2101191803</v>
      </c>
      <c r="C515" s="4">
        <v>81.3</v>
      </c>
      <c r="D515" s="3" t="s">
        <v>6</v>
      </c>
    </row>
    <row r="516" spans="1:4" ht="18" customHeight="1">
      <c r="A516" s="3" t="str">
        <f t="shared" si="19"/>
        <v>20210119</v>
      </c>
      <c r="B516" s="3" t="str">
        <f>"2101191804"</f>
        <v>2101191804</v>
      </c>
      <c r="C516" s="4">
        <v>51.1</v>
      </c>
      <c r="D516" s="3" t="s">
        <v>6</v>
      </c>
    </row>
    <row r="517" spans="1:4" ht="18" customHeight="1">
      <c r="A517" s="3" t="str">
        <f t="shared" si="19"/>
        <v>20210119</v>
      </c>
      <c r="B517" s="3" t="str">
        <f>"2101191805"</f>
        <v>2101191805</v>
      </c>
      <c r="C517" s="4">
        <v>36.4</v>
      </c>
      <c r="D517" s="3" t="s">
        <v>6</v>
      </c>
    </row>
    <row r="518" spans="1:4" ht="18" customHeight="1">
      <c r="A518" s="3" t="str">
        <f t="shared" si="19"/>
        <v>20210119</v>
      </c>
      <c r="B518" s="3" t="str">
        <f>"2101191806"</f>
        <v>2101191806</v>
      </c>
      <c r="C518" s="4">
        <v>65.9</v>
      </c>
      <c r="D518" s="3" t="s">
        <v>6</v>
      </c>
    </row>
    <row r="519" spans="1:4" ht="18" customHeight="1">
      <c r="A519" s="3" t="str">
        <f t="shared" si="19"/>
        <v>20210119</v>
      </c>
      <c r="B519" s="3" t="str">
        <f>"2101191807"</f>
        <v>2101191807</v>
      </c>
      <c r="C519" s="4">
        <v>54.4</v>
      </c>
      <c r="D519" s="3" t="s">
        <v>6</v>
      </c>
    </row>
    <row r="520" spans="1:4" ht="18" customHeight="1">
      <c r="A520" s="3" t="str">
        <f t="shared" si="19"/>
        <v>20210119</v>
      </c>
      <c r="B520" s="3" t="str">
        <f>"2101191808"</f>
        <v>2101191808</v>
      </c>
      <c r="C520" s="4">
        <v>69.9</v>
      </c>
      <c r="D520" s="3" t="s">
        <v>6</v>
      </c>
    </row>
    <row r="521" spans="1:4" ht="18" customHeight="1">
      <c r="A521" s="3" t="str">
        <f t="shared" si="19"/>
        <v>20210119</v>
      </c>
      <c r="B521" s="3" t="str">
        <f>"2101191809"</f>
        <v>2101191809</v>
      </c>
      <c r="C521" s="4">
        <v>60.8</v>
      </c>
      <c r="D521" s="3" t="s">
        <v>6</v>
      </c>
    </row>
    <row r="522" spans="1:4" ht="18" customHeight="1">
      <c r="A522" s="3" t="str">
        <f t="shared" si="19"/>
        <v>20210119</v>
      </c>
      <c r="B522" s="3" t="str">
        <f>"2101191810"</f>
        <v>2101191810</v>
      </c>
      <c r="C522" s="4">
        <v>69.7</v>
      </c>
      <c r="D522" s="3" t="s">
        <v>6</v>
      </c>
    </row>
    <row r="523" spans="1:4" ht="18" customHeight="1">
      <c r="A523" s="3" t="str">
        <f t="shared" si="19"/>
        <v>20210119</v>
      </c>
      <c r="B523" s="3" t="str">
        <f>"2101191811"</f>
        <v>2101191811</v>
      </c>
      <c r="C523" s="4">
        <v>87.5</v>
      </c>
      <c r="D523" s="3" t="s">
        <v>6</v>
      </c>
    </row>
    <row r="524" spans="1:4" ht="18" customHeight="1">
      <c r="A524" s="3" t="str">
        <f t="shared" si="19"/>
        <v>20210119</v>
      </c>
      <c r="B524" s="3" t="str">
        <f>"2101191812"</f>
        <v>2101191812</v>
      </c>
      <c r="C524" s="4">
        <v>71.7</v>
      </c>
      <c r="D524" s="3" t="s">
        <v>6</v>
      </c>
    </row>
    <row r="525" spans="1:4" ht="18" customHeight="1">
      <c r="A525" s="3" t="str">
        <f aca="true" t="shared" si="20" ref="A525:A588">"20210120"</f>
        <v>20210120</v>
      </c>
      <c r="B525" s="3" t="str">
        <f>"2101201813"</f>
        <v>2101201813</v>
      </c>
      <c r="C525" s="4">
        <v>84.3</v>
      </c>
      <c r="D525" s="3" t="s">
        <v>6</v>
      </c>
    </row>
    <row r="526" spans="1:4" ht="18" customHeight="1">
      <c r="A526" s="3" t="str">
        <f t="shared" si="20"/>
        <v>20210120</v>
      </c>
      <c r="B526" s="3" t="str">
        <f>"2101201814"</f>
        <v>2101201814</v>
      </c>
      <c r="C526" s="4">
        <v>84.7</v>
      </c>
      <c r="D526" s="3" t="s">
        <v>6</v>
      </c>
    </row>
    <row r="527" spans="1:4" ht="18" customHeight="1">
      <c r="A527" s="3" t="str">
        <f t="shared" si="20"/>
        <v>20210120</v>
      </c>
      <c r="B527" s="3" t="str">
        <f>"2101201815"</f>
        <v>2101201815</v>
      </c>
      <c r="C527" s="4">
        <v>65.3</v>
      </c>
      <c r="D527" s="3" t="s">
        <v>6</v>
      </c>
    </row>
    <row r="528" spans="1:4" ht="18" customHeight="1">
      <c r="A528" s="3" t="str">
        <f t="shared" si="20"/>
        <v>20210120</v>
      </c>
      <c r="B528" s="3" t="str">
        <f>"2101201816"</f>
        <v>2101201816</v>
      </c>
      <c r="C528" s="4">
        <v>75</v>
      </c>
      <c r="D528" s="3" t="s">
        <v>6</v>
      </c>
    </row>
    <row r="529" spans="1:4" ht="18" customHeight="1">
      <c r="A529" s="3" t="str">
        <f t="shared" si="20"/>
        <v>20210120</v>
      </c>
      <c r="B529" s="3" t="str">
        <f>"2101201817"</f>
        <v>2101201817</v>
      </c>
      <c r="C529" s="4">
        <v>77.5</v>
      </c>
      <c r="D529" s="3" t="s">
        <v>6</v>
      </c>
    </row>
    <row r="530" spans="1:4" ht="18" customHeight="1">
      <c r="A530" s="3" t="str">
        <f t="shared" si="20"/>
        <v>20210120</v>
      </c>
      <c r="B530" s="3" t="str">
        <f>"2101201818"</f>
        <v>2101201818</v>
      </c>
      <c r="C530" s="4">
        <v>71</v>
      </c>
      <c r="D530" s="3" t="s">
        <v>6</v>
      </c>
    </row>
    <row r="531" spans="1:4" ht="18" customHeight="1">
      <c r="A531" s="3" t="str">
        <f t="shared" si="20"/>
        <v>20210120</v>
      </c>
      <c r="B531" s="3" t="str">
        <f>"2101201819"</f>
        <v>2101201819</v>
      </c>
      <c r="C531" s="4">
        <v>71.7</v>
      </c>
      <c r="D531" s="3" t="s">
        <v>6</v>
      </c>
    </row>
    <row r="532" spans="1:4" ht="18" customHeight="1">
      <c r="A532" s="3" t="str">
        <f t="shared" si="20"/>
        <v>20210120</v>
      </c>
      <c r="B532" s="3" t="str">
        <f>"2101201820"</f>
        <v>2101201820</v>
      </c>
      <c r="C532" s="4">
        <v>79.2</v>
      </c>
      <c r="D532" s="3" t="s">
        <v>6</v>
      </c>
    </row>
    <row r="533" spans="1:4" ht="18" customHeight="1">
      <c r="A533" s="3" t="str">
        <f t="shared" si="20"/>
        <v>20210120</v>
      </c>
      <c r="B533" s="3" t="str">
        <f>"2101201821"</f>
        <v>2101201821</v>
      </c>
      <c r="C533" s="4">
        <v>56.9</v>
      </c>
      <c r="D533" s="3" t="s">
        <v>6</v>
      </c>
    </row>
    <row r="534" spans="1:4" ht="18" customHeight="1">
      <c r="A534" s="3" t="str">
        <f t="shared" si="20"/>
        <v>20210120</v>
      </c>
      <c r="B534" s="3" t="str">
        <f>"2101201822"</f>
        <v>2101201822</v>
      </c>
      <c r="C534" s="4">
        <v>0</v>
      </c>
      <c r="D534" s="3" t="s">
        <v>5</v>
      </c>
    </row>
    <row r="535" spans="1:4" ht="18" customHeight="1">
      <c r="A535" s="3" t="str">
        <f t="shared" si="20"/>
        <v>20210120</v>
      </c>
      <c r="B535" s="3" t="str">
        <f>"2101201823"</f>
        <v>2101201823</v>
      </c>
      <c r="C535" s="4">
        <v>60.5</v>
      </c>
      <c r="D535" s="3" t="s">
        <v>6</v>
      </c>
    </row>
    <row r="536" spans="1:4" ht="18" customHeight="1">
      <c r="A536" s="3" t="str">
        <f t="shared" si="20"/>
        <v>20210120</v>
      </c>
      <c r="B536" s="3" t="str">
        <f>"2101201824"</f>
        <v>2101201824</v>
      </c>
      <c r="C536" s="4">
        <v>68.9</v>
      </c>
      <c r="D536" s="3" t="s">
        <v>6</v>
      </c>
    </row>
    <row r="537" spans="1:4" ht="18" customHeight="1">
      <c r="A537" s="3" t="str">
        <f t="shared" si="20"/>
        <v>20210120</v>
      </c>
      <c r="B537" s="3" t="str">
        <f>"2101201825"</f>
        <v>2101201825</v>
      </c>
      <c r="C537" s="4">
        <v>67.9</v>
      </c>
      <c r="D537" s="3" t="s">
        <v>6</v>
      </c>
    </row>
    <row r="538" spans="1:4" ht="18" customHeight="1">
      <c r="A538" s="3" t="str">
        <f t="shared" si="20"/>
        <v>20210120</v>
      </c>
      <c r="B538" s="3" t="str">
        <f>"2101201826"</f>
        <v>2101201826</v>
      </c>
      <c r="C538" s="4">
        <v>76.8</v>
      </c>
      <c r="D538" s="3" t="s">
        <v>6</v>
      </c>
    </row>
    <row r="539" spans="1:4" ht="18" customHeight="1">
      <c r="A539" s="3" t="str">
        <f t="shared" si="20"/>
        <v>20210120</v>
      </c>
      <c r="B539" s="3" t="str">
        <f>"2101201827"</f>
        <v>2101201827</v>
      </c>
      <c r="C539" s="4">
        <v>86.9</v>
      </c>
      <c r="D539" s="3" t="s">
        <v>6</v>
      </c>
    </row>
    <row r="540" spans="1:4" ht="18" customHeight="1">
      <c r="A540" s="3" t="str">
        <f t="shared" si="20"/>
        <v>20210120</v>
      </c>
      <c r="B540" s="3" t="str">
        <f>"2101201828"</f>
        <v>2101201828</v>
      </c>
      <c r="C540" s="4">
        <v>79</v>
      </c>
      <c r="D540" s="3" t="s">
        <v>6</v>
      </c>
    </row>
    <row r="541" spans="1:4" ht="18" customHeight="1">
      <c r="A541" s="3" t="str">
        <f t="shared" si="20"/>
        <v>20210120</v>
      </c>
      <c r="B541" s="3" t="str">
        <f>"2101201829"</f>
        <v>2101201829</v>
      </c>
      <c r="C541" s="4">
        <v>83.7</v>
      </c>
      <c r="D541" s="3" t="s">
        <v>6</v>
      </c>
    </row>
    <row r="542" spans="1:4" ht="18" customHeight="1">
      <c r="A542" s="3" t="str">
        <f t="shared" si="20"/>
        <v>20210120</v>
      </c>
      <c r="B542" s="3" t="str">
        <f>"2101201830"</f>
        <v>2101201830</v>
      </c>
      <c r="C542" s="4">
        <v>69.2</v>
      </c>
      <c r="D542" s="3" t="s">
        <v>6</v>
      </c>
    </row>
    <row r="543" spans="1:4" ht="18" customHeight="1">
      <c r="A543" s="3" t="str">
        <f t="shared" si="20"/>
        <v>20210120</v>
      </c>
      <c r="B543" s="3" t="str">
        <f>"2101201901"</f>
        <v>2101201901</v>
      </c>
      <c r="C543" s="4">
        <v>0</v>
      </c>
      <c r="D543" s="3" t="s">
        <v>5</v>
      </c>
    </row>
    <row r="544" spans="1:4" ht="18" customHeight="1">
      <c r="A544" s="3" t="str">
        <f t="shared" si="20"/>
        <v>20210120</v>
      </c>
      <c r="B544" s="3" t="str">
        <f>"2101201902"</f>
        <v>2101201902</v>
      </c>
      <c r="C544" s="4">
        <v>78.2</v>
      </c>
      <c r="D544" s="3" t="s">
        <v>6</v>
      </c>
    </row>
    <row r="545" spans="1:4" ht="18" customHeight="1">
      <c r="A545" s="3" t="str">
        <f t="shared" si="20"/>
        <v>20210120</v>
      </c>
      <c r="B545" s="3" t="str">
        <f>"2101201903"</f>
        <v>2101201903</v>
      </c>
      <c r="C545" s="4">
        <v>75.9</v>
      </c>
      <c r="D545" s="3" t="s">
        <v>6</v>
      </c>
    </row>
    <row r="546" spans="1:4" ht="18" customHeight="1">
      <c r="A546" s="3" t="str">
        <f t="shared" si="20"/>
        <v>20210120</v>
      </c>
      <c r="B546" s="3" t="str">
        <f>"2101201904"</f>
        <v>2101201904</v>
      </c>
      <c r="C546" s="4">
        <v>74.4</v>
      </c>
      <c r="D546" s="3" t="s">
        <v>6</v>
      </c>
    </row>
    <row r="547" spans="1:4" ht="18" customHeight="1">
      <c r="A547" s="3" t="str">
        <f t="shared" si="20"/>
        <v>20210120</v>
      </c>
      <c r="B547" s="3" t="str">
        <f>"2101201905"</f>
        <v>2101201905</v>
      </c>
      <c r="C547" s="4">
        <v>69.8</v>
      </c>
      <c r="D547" s="3" t="s">
        <v>6</v>
      </c>
    </row>
    <row r="548" spans="1:4" ht="18" customHeight="1">
      <c r="A548" s="3" t="str">
        <f t="shared" si="20"/>
        <v>20210120</v>
      </c>
      <c r="B548" s="3" t="str">
        <f>"2101201906"</f>
        <v>2101201906</v>
      </c>
      <c r="C548" s="4">
        <v>71.8</v>
      </c>
      <c r="D548" s="3" t="s">
        <v>6</v>
      </c>
    </row>
    <row r="549" spans="1:4" ht="18" customHeight="1">
      <c r="A549" s="3" t="str">
        <f t="shared" si="20"/>
        <v>20210120</v>
      </c>
      <c r="B549" s="3" t="str">
        <f>"2101201907"</f>
        <v>2101201907</v>
      </c>
      <c r="C549" s="4">
        <v>73.7</v>
      </c>
      <c r="D549" s="3" t="s">
        <v>6</v>
      </c>
    </row>
    <row r="550" spans="1:4" ht="18" customHeight="1">
      <c r="A550" s="3" t="str">
        <f t="shared" si="20"/>
        <v>20210120</v>
      </c>
      <c r="B550" s="3" t="str">
        <f>"2101201908"</f>
        <v>2101201908</v>
      </c>
      <c r="C550" s="4">
        <v>72.9</v>
      </c>
      <c r="D550" s="3" t="s">
        <v>6</v>
      </c>
    </row>
    <row r="551" spans="1:4" ht="18" customHeight="1">
      <c r="A551" s="3" t="str">
        <f t="shared" si="20"/>
        <v>20210120</v>
      </c>
      <c r="B551" s="3" t="str">
        <f>"2101201909"</f>
        <v>2101201909</v>
      </c>
      <c r="C551" s="4">
        <v>52</v>
      </c>
      <c r="D551" s="3" t="s">
        <v>6</v>
      </c>
    </row>
    <row r="552" spans="1:4" ht="18" customHeight="1">
      <c r="A552" s="3" t="str">
        <f t="shared" si="20"/>
        <v>20210120</v>
      </c>
      <c r="B552" s="3" t="str">
        <f>"2101201910"</f>
        <v>2101201910</v>
      </c>
      <c r="C552" s="4">
        <v>0</v>
      </c>
      <c r="D552" s="3" t="s">
        <v>5</v>
      </c>
    </row>
    <row r="553" spans="1:4" ht="18" customHeight="1">
      <c r="A553" s="3" t="str">
        <f t="shared" si="20"/>
        <v>20210120</v>
      </c>
      <c r="B553" s="3" t="str">
        <f>"2101201911"</f>
        <v>2101201911</v>
      </c>
      <c r="C553" s="4">
        <v>0</v>
      </c>
      <c r="D553" s="3" t="s">
        <v>5</v>
      </c>
    </row>
    <row r="554" spans="1:4" ht="18" customHeight="1">
      <c r="A554" s="3" t="str">
        <f t="shared" si="20"/>
        <v>20210120</v>
      </c>
      <c r="B554" s="3" t="str">
        <f>"2101201912"</f>
        <v>2101201912</v>
      </c>
      <c r="C554" s="4">
        <v>90.3</v>
      </c>
      <c r="D554" s="3" t="s">
        <v>6</v>
      </c>
    </row>
    <row r="555" spans="1:4" ht="18" customHeight="1">
      <c r="A555" s="3" t="str">
        <f t="shared" si="20"/>
        <v>20210120</v>
      </c>
      <c r="B555" s="3" t="str">
        <f>"2101201913"</f>
        <v>2101201913</v>
      </c>
      <c r="C555" s="4">
        <v>69.4</v>
      </c>
      <c r="D555" s="3" t="s">
        <v>6</v>
      </c>
    </row>
    <row r="556" spans="1:4" ht="18" customHeight="1">
      <c r="A556" s="3" t="str">
        <f t="shared" si="20"/>
        <v>20210120</v>
      </c>
      <c r="B556" s="3" t="str">
        <f>"2101201914"</f>
        <v>2101201914</v>
      </c>
      <c r="C556" s="4">
        <v>67.5</v>
      </c>
      <c r="D556" s="3" t="s">
        <v>6</v>
      </c>
    </row>
    <row r="557" spans="1:4" ht="18" customHeight="1">
      <c r="A557" s="3" t="str">
        <f t="shared" si="20"/>
        <v>20210120</v>
      </c>
      <c r="B557" s="3" t="str">
        <f>"2101201915"</f>
        <v>2101201915</v>
      </c>
      <c r="C557" s="4">
        <v>71.3</v>
      </c>
      <c r="D557" s="3" t="s">
        <v>6</v>
      </c>
    </row>
    <row r="558" spans="1:4" ht="18" customHeight="1">
      <c r="A558" s="3" t="str">
        <f t="shared" si="20"/>
        <v>20210120</v>
      </c>
      <c r="B558" s="3" t="str">
        <f>"2101201916"</f>
        <v>2101201916</v>
      </c>
      <c r="C558" s="4">
        <v>93</v>
      </c>
      <c r="D558" s="3" t="s">
        <v>6</v>
      </c>
    </row>
    <row r="559" spans="1:4" ht="18" customHeight="1">
      <c r="A559" s="3" t="str">
        <f t="shared" si="20"/>
        <v>20210120</v>
      </c>
      <c r="B559" s="3" t="str">
        <f>"2101201917"</f>
        <v>2101201917</v>
      </c>
      <c r="C559" s="4">
        <v>0</v>
      </c>
      <c r="D559" s="3" t="s">
        <v>5</v>
      </c>
    </row>
    <row r="560" spans="1:4" ht="18" customHeight="1">
      <c r="A560" s="3" t="str">
        <f t="shared" si="20"/>
        <v>20210120</v>
      </c>
      <c r="B560" s="3" t="str">
        <f>"2101201918"</f>
        <v>2101201918</v>
      </c>
      <c r="C560" s="4">
        <v>0</v>
      </c>
      <c r="D560" s="3" t="s">
        <v>5</v>
      </c>
    </row>
    <row r="561" spans="1:4" ht="18" customHeight="1">
      <c r="A561" s="3" t="str">
        <f t="shared" si="20"/>
        <v>20210120</v>
      </c>
      <c r="B561" s="3" t="str">
        <f>"2101201919"</f>
        <v>2101201919</v>
      </c>
      <c r="C561" s="4">
        <v>82.5</v>
      </c>
      <c r="D561" s="3" t="s">
        <v>6</v>
      </c>
    </row>
    <row r="562" spans="1:4" ht="18" customHeight="1">
      <c r="A562" s="3" t="str">
        <f t="shared" si="20"/>
        <v>20210120</v>
      </c>
      <c r="B562" s="3" t="str">
        <f>"2101201920"</f>
        <v>2101201920</v>
      </c>
      <c r="C562" s="4">
        <v>54.3</v>
      </c>
      <c r="D562" s="3" t="s">
        <v>6</v>
      </c>
    </row>
    <row r="563" spans="1:4" ht="18" customHeight="1">
      <c r="A563" s="3" t="str">
        <f t="shared" si="20"/>
        <v>20210120</v>
      </c>
      <c r="B563" s="3" t="str">
        <f>"2101201921"</f>
        <v>2101201921</v>
      </c>
      <c r="C563" s="4">
        <v>0</v>
      </c>
      <c r="D563" s="3" t="s">
        <v>5</v>
      </c>
    </row>
    <row r="564" spans="1:4" ht="18" customHeight="1">
      <c r="A564" s="3" t="str">
        <f t="shared" si="20"/>
        <v>20210120</v>
      </c>
      <c r="B564" s="3" t="str">
        <f>"2101201922"</f>
        <v>2101201922</v>
      </c>
      <c r="C564" s="4">
        <v>0</v>
      </c>
      <c r="D564" s="3" t="s">
        <v>5</v>
      </c>
    </row>
    <row r="565" spans="1:4" ht="18" customHeight="1">
      <c r="A565" s="3" t="str">
        <f t="shared" si="20"/>
        <v>20210120</v>
      </c>
      <c r="B565" s="3" t="str">
        <f>"2101201923"</f>
        <v>2101201923</v>
      </c>
      <c r="C565" s="4">
        <v>0</v>
      </c>
      <c r="D565" s="3" t="s">
        <v>5</v>
      </c>
    </row>
    <row r="566" spans="1:4" ht="18" customHeight="1">
      <c r="A566" s="3" t="str">
        <f t="shared" si="20"/>
        <v>20210120</v>
      </c>
      <c r="B566" s="3" t="str">
        <f>"2101201924"</f>
        <v>2101201924</v>
      </c>
      <c r="C566" s="4">
        <v>69.9</v>
      </c>
      <c r="D566" s="3" t="s">
        <v>6</v>
      </c>
    </row>
    <row r="567" spans="1:4" ht="18" customHeight="1">
      <c r="A567" s="3" t="str">
        <f t="shared" si="20"/>
        <v>20210120</v>
      </c>
      <c r="B567" s="3" t="str">
        <f>"2101201925"</f>
        <v>2101201925</v>
      </c>
      <c r="C567" s="4">
        <v>62.8</v>
      </c>
      <c r="D567" s="3" t="s">
        <v>6</v>
      </c>
    </row>
    <row r="568" spans="1:4" ht="18" customHeight="1">
      <c r="A568" s="3" t="str">
        <f t="shared" si="20"/>
        <v>20210120</v>
      </c>
      <c r="B568" s="3" t="str">
        <f>"2101201926"</f>
        <v>2101201926</v>
      </c>
      <c r="C568" s="4">
        <v>0</v>
      </c>
      <c r="D568" s="3" t="s">
        <v>5</v>
      </c>
    </row>
    <row r="569" spans="1:4" ht="18" customHeight="1">
      <c r="A569" s="3" t="str">
        <f t="shared" si="20"/>
        <v>20210120</v>
      </c>
      <c r="B569" s="3" t="str">
        <f>"2101201927"</f>
        <v>2101201927</v>
      </c>
      <c r="C569" s="4">
        <v>66.4</v>
      </c>
      <c r="D569" s="3" t="s">
        <v>6</v>
      </c>
    </row>
    <row r="570" spans="1:4" ht="18" customHeight="1">
      <c r="A570" s="3" t="str">
        <f t="shared" si="20"/>
        <v>20210120</v>
      </c>
      <c r="B570" s="3" t="str">
        <f>"2101201928"</f>
        <v>2101201928</v>
      </c>
      <c r="C570" s="4">
        <v>85.7</v>
      </c>
      <c r="D570" s="3" t="s">
        <v>6</v>
      </c>
    </row>
    <row r="571" spans="1:4" ht="18" customHeight="1">
      <c r="A571" s="3" t="str">
        <f t="shared" si="20"/>
        <v>20210120</v>
      </c>
      <c r="B571" s="3" t="str">
        <f>"2101201929"</f>
        <v>2101201929</v>
      </c>
      <c r="C571" s="4">
        <v>87.5</v>
      </c>
      <c r="D571" s="3" t="s">
        <v>6</v>
      </c>
    </row>
    <row r="572" spans="1:4" ht="18" customHeight="1">
      <c r="A572" s="3" t="str">
        <f t="shared" si="20"/>
        <v>20210120</v>
      </c>
      <c r="B572" s="3" t="str">
        <f>"2101201930"</f>
        <v>2101201930</v>
      </c>
      <c r="C572" s="4">
        <v>83</v>
      </c>
      <c r="D572" s="3" t="s">
        <v>6</v>
      </c>
    </row>
    <row r="573" spans="1:4" ht="18" customHeight="1">
      <c r="A573" s="3" t="str">
        <f t="shared" si="20"/>
        <v>20210120</v>
      </c>
      <c r="B573" s="3" t="str">
        <f>"2101202001"</f>
        <v>2101202001</v>
      </c>
      <c r="C573" s="4">
        <v>0</v>
      </c>
      <c r="D573" s="3" t="s">
        <v>5</v>
      </c>
    </row>
    <row r="574" spans="1:4" ht="18" customHeight="1">
      <c r="A574" s="3" t="str">
        <f t="shared" si="20"/>
        <v>20210120</v>
      </c>
      <c r="B574" s="3" t="str">
        <f>"2101202002"</f>
        <v>2101202002</v>
      </c>
      <c r="C574" s="4">
        <v>0</v>
      </c>
      <c r="D574" s="3" t="s">
        <v>5</v>
      </c>
    </row>
    <row r="575" spans="1:4" ht="18" customHeight="1">
      <c r="A575" s="3" t="str">
        <f t="shared" si="20"/>
        <v>20210120</v>
      </c>
      <c r="B575" s="3" t="str">
        <f>"2101202003"</f>
        <v>2101202003</v>
      </c>
      <c r="C575" s="4">
        <v>75.3</v>
      </c>
      <c r="D575" s="3" t="s">
        <v>6</v>
      </c>
    </row>
    <row r="576" spans="1:4" ht="18" customHeight="1">
      <c r="A576" s="3" t="str">
        <f t="shared" si="20"/>
        <v>20210120</v>
      </c>
      <c r="B576" s="3" t="str">
        <f>"2101202004"</f>
        <v>2101202004</v>
      </c>
      <c r="C576" s="4">
        <v>61.8</v>
      </c>
      <c r="D576" s="3" t="s">
        <v>6</v>
      </c>
    </row>
    <row r="577" spans="1:4" ht="18" customHeight="1">
      <c r="A577" s="3" t="str">
        <f t="shared" si="20"/>
        <v>20210120</v>
      </c>
      <c r="B577" s="3" t="str">
        <f>"2101202005"</f>
        <v>2101202005</v>
      </c>
      <c r="C577" s="4">
        <v>73.2</v>
      </c>
      <c r="D577" s="3" t="s">
        <v>6</v>
      </c>
    </row>
    <row r="578" spans="1:4" ht="18" customHeight="1">
      <c r="A578" s="3" t="str">
        <f t="shared" si="20"/>
        <v>20210120</v>
      </c>
      <c r="B578" s="3" t="str">
        <f>"2101202006"</f>
        <v>2101202006</v>
      </c>
      <c r="C578" s="4">
        <v>79.3</v>
      </c>
      <c r="D578" s="3" t="s">
        <v>6</v>
      </c>
    </row>
    <row r="579" spans="1:4" ht="18" customHeight="1">
      <c r="A579" s="3" t="str">
        <f t="shared" si="20"/>
        <v>20210120</v>
      </c>
      <c r="B579" s="3" t="str">
        <f>"2101202007"</f>
        <v>2101202007</v>
      </c>
      <c r="C579" s="4">
        <v>69.4</v>
      </c>
      <c r="D579" s="3" t="s">
        <v>6</v>
      </c>
    </row>
    <row r="580" spans="1:4" ht="18" customHeight="1">
      <c r="A580" s="3" t="str">
        <f t="shared" si="20"/>
        <v>20210120</v>
      </c>
      <c r="B580" s="3" t="str">
        <f>"2101202008"</f>
        <v>2101202008</v>
      </c>
      <c r="C580" s="4">
        <v>75.9</v>
      </c>
      <c r="D580" s="3" t="s">
        <v>6</v>
      </c>
    </row>
    <row r="581" spans="1:4" ht="18" customHeight="1">
      <c r="A581" s="3" t="str">
        <f t="shared" si="20"/>
        <v>20210120</v>
      </c>
      <c r="B581" s="3" t="str">
        <f>"2101202009"</f>
        <v>2101202009</v>
      </c>
      <c r="C581" s="4">
        <v>59.6</v>
      </c>
      <c r="D581" s="3" t="s">
        <v>6</v>
      </c>
    </row>
    <row r="582" spans="1:4" ht="18" customHeight="1">
      <c r="A582" s="3" t="str">
        <f t="shared" si="20"/>
        <v>20210120</v>
      </c>
      <c r="B582" s="3" t="str">
        <f>"2101202010"</f>
        <v>2101202010</v>
      </c>
      <c r="C582" s="4">
        <v>65.4</v>
      </c>
      <c r="D582" s="3" t="s">
        <v>6</v>
      </c>
    </row>
    <row r="583" spans="1:4" ht="18" customHeight="1">
      <c r="A583" s="3" t="str">
        <f t="shared" si="20"/>
        <v>20210120</v>
      </c>
      <c r="B583" s="3" t="str">
        <f>"2101202011"</f>
        <v>2101202011</v>
      </c>
      <c r="C583" s="4">
        <v>84</v>
      </c>
      <c r="D583" s="3" t="s">
        <v>6</v>
      </c>
    </row>
    <row r="584" spans="1:4" ht="18" customHeight="1">
      <c r="A584" s="3" t="str">
        <f t="shared" si="20"/>
        <v>20210120</v>
      </c>
      <c r="B584" s="3" t="str">
        <f>"2101202012"</f>
        <v>2101202012</v>
      </c>
      <c r="C584" s="4">
        <v>69.7</v>
      </c>
      <c r="D584" s="3" t="s">
        <v>6</v>
      </c>
    </row>
    <row r="585" spans="1:4" ht="18" customHeight="1">
      <c r="A585" s="3" t="str">
        <f t="shared" si="20"/>
        <v>20210120</v>
      </c>
      <c r="B585" s="3" t="str">
        <f>"2101202013"</f>
        <v>2101202013</v>
      </c>
      <c r="C585" s="4">
        <v>77.2</v>
      </c>
      <c r="D585" s="3" t="s">
        <v>6</v>
      </c>
    </row>
    <row r="586" spans="1:4" ht="18" customHeight="1">
      <c r="A586" s="3" t="str">
        <f t="shared" si="20"/>
        <v>20210120</v>
      </c>
      <c r="B586" s="3" t="str">
        <f>"2101202014"</f>
        <v>2101202014</v>
      </c>
      <c r="C586" s="4">
        <v>77.2</v>
      </c>
      <c r="D586" s="3" t="s">
        <v>6</v>
      </c>
    </row>
    <row r="587" spans="1:4" ht="18" customHeight="1">
      <c r="A587" s="3" t="str">
        <f t="shared" si="20"/>
        <v>20210120</v>
      </c>
      <c r="B587" s="3" t="str">
        <f>"2101202015"</f>
        <v>2101202015</v>
      </c>
      <c r="C587" s="4">
        <v>71.1</v>
      </c>
      <c r="D587" s="3" t="s">
        <v>6</v>
      </c>
    </row>
    <row r="588" spans="1:4" ht="18" customHeight="1">
      <c r="A588" s="3" t="str">
        <f t="shared" si="20"/>
        <v>20210120</v>
      </c>
      <c r="B588" s="3" t="str">
        <f>"2101202016"</f>
        <v>2101202016</v>
      </c>
      <c r="C588" s="4">
        <v>89.3</v>
      </c>
      <c r="D588" s="3" t="s">
        <v>6</v>
      </c>
    </row>
    <row r="589" spans="1:4" ht="18" customHeight="1">
      <c r="A589" s="3" t="str">
        <f aca="true" t="shared" si="21" ref="A589:A629">"20210120"</f>
        <v>20210120</v>
      </c>
      <c r="B589" s="3" t="str">
        <f>"2101202017"</f>
        <v>2101202017</v>
      </c>
      <c r="C589" s="4">
        <v>0</v>
      </c>
      <c r="D589" s="3" t="s">
        <v>5</v>
      </c>
    </row>
    <row r="590" spans="1:4" ht="18" customHeight="1">
      <c r="A590" s="3" t="str">
        <f t="shared" si="21"/>
        <v>20210120</v>
      </c>
      <c r="B590" s="3" t="str">
        <f>"2101202018"</f>
        <v>2101202018</v>
      </c>
      <c r="C590" s="4">
        <v>63</v>
      </c>
      <c r="D590" s="3" t="s">
        <v>6</v>
      </c>
    </row>
    <row r="591" spans="1:4" ht="18" customHeight="1">
      <c r="A591" s="3" t="str">
        <f t="shared" si="21"/>
        <v>20210120</v>
      </c>
      <c r="B591" s="3" t="str">
        <f>"2101202019"</f>
        <v>2101202019</v>
      </c>
      <c r="C591" s="4">
        <v>76</v>
      </c>
      <c r="D591" s="3" t="s">
        <v>6</v>
      </c>
    </row>
    <row r="592" spans="1:4" ht="18" customHeight="1">
      <c r="A592" s="3" t="str">
        <f t="shared" si="21"/>
        <v>20210120</v>
      </c>
      <c r="B592" s="3" t="str">
        <f>"2101202020"</f>
        <v>2101202020</v>
      </c>
      <c r="C592" s="4">
        <v>76</v>
      </c>
      <c r="D592" s="3" t="s">
        <v>6</v>
      </c>
    </row>
    <row r="593" spans="1:4" ht="18" customHeight="1">
      <c r="A593" s="3" t="str">
        <f t="shared" si="21"/>
        <v>20210120</v>
      </c>
      <c r="B593" s="3" t="str">
        <f>"2101202021"</f>
        <v>2101202021</v>
      </c>
      <c r="C593" s="4">
        <v>70.9</v>
      </c>
      <c r="D593" s="3" t="s">
        <v>6</v>
      </c>
    </row>
    <row r="594" spans="1:4" ht="18" customHeight="1">
      <c r="A594" s="3" t="str">
        <f t="shared" si="21"/>
        <v>20210120</v>
      </c>
      <c r="B594" s="3" t="str">
        <f>"2101202022"</f>
        <v>2101202022</v>
      </c>
      <c r="C594" s="4">
        <v>68.3</v>
      </c>
      <c r="D594" s="3" t="s">
        <v>6</v>
      </c>
    </row>
    <row r="595" spans="1:4" ht="18" customHeight="1">
      <c r="A595" s="3" t="str">
        <f t="shared" si="21"/>
        <v>20210120</v>
      </c>
      <c r="B595" s="3" t="str">
        <f>"2101202023"</f>
        <v>2101202023</v>
      </c>
      <c r="C595" s="4">
        <v>73.6</v>
      </c>
      <c r="D595" s="3" t="s">
        <v>6</v>
      </c>
    </row>
    <row r="596" spans="1:4" ht="18" customHeight="1">
      <c r="A596" s="3" t="str">
        <f t="shared" si="21"/>
        <v>20210120</v>
      </c>
      <c r="B596" s="3" t="str">
        <f>"2101202024"</f>
        <v>2101202024</v>
      </c>
      <c r="C596" s="4">
        <v>59.9</v>
      </c>
      <c r="D596" s="3" t="s">
        <v>6</v>
      </c>
    </row>
    <row r="597" spans="1:4" ht="18" customHeight="1">
      <c r="A597" s="3" t="str">
        <f t="shared" si="21"/>
        <v>20210120</v>
      </c>
      <c r="B597" s="3" t="str">
        <f>"2101202025"</f>
        <v>2101202025</v>
      </c>
      <c r="C597" s="4">
        <v>69.1</v>
      </c>
      <c r="D597" s="3" t="s">
        <v>6</v>
      </c>
    </row>
    <row r="598" spans="1:4" ht="18" customHeight="1">
      <c r="A598" s="3" t="str">
        <f t="shared" si="21"/>
        <v>20210120</v>
      </c>
      <c r="B598" s="3" t="str">
        <f>"2101202026"</f>
        <v>2101202026</v>
      </c>
      <c r="C598" s="4">
        <v>59.7</v>
      </c>
      <c r="D598" s="3" t="s">
        <v>6</v>
      </c>
    </row>
    <row r="599" spans="1:4" ht="18" customHeight="1">
      <c r="A599" s="3" t="str">
        <f t="shared" si="21"/>
        <v>20210120</v>
      </c>
      <c r="B599" s="3" t="str">
        <f>"2101202027"</f>
        <v>2101202027</v>
      </c>
      <c r="C599" s="4">
        <v>0</v>
      </c>
      <c r="D599" s="3" t="s">
        <v>5</v>
      </c>
    </row>
    <row r="600" spans="1:4" ht="18" customHeight="1">
      <c r="A600" s="3" t="str">
        <f t="shared" si="21"/>
        <v>20210120</v>
      </c>
      <c r="B600" s="3" t="str">
        <f>"2101202028"</f>
        <v>2101202028</v>
      </c>
      <c r="C600" s="4">
        <v>77.2</v>
      </c>
      <c r="D600" s="3" t="s">
        <v>6</v>
      </c>
    </row>
    <row r="601" spans="1:4" ht="18" customHeight="1">
      <c r="A601" s="3" t="str">
        <f t="shared" si="21"/>
        <v>20210120</v>
      </c>
      <c r="B601" s="3" t="str">
        <f>"2101202029"</f>
        <v>2101202029</v>
      </c>
      <c r="C601" s="4">
        <v>64.1</v>
      </c>
      <c r="D601" s="3" t="s">
        <v>6</v>
      </c>
    </row>
    <row r="602" spans="1:4" ht="18" customHeight="1">
      <c r="A602" s="3" t="str">
        <f t="shared" si="21"/>
        <v>20210120</v>
      </c>
      <c r="B602" s="3" t="str">
        <f>"2101202030"</f>
        <v>2101202030</v>
      </c>
      <c r="C602" s="4">
        <v>60.4</v>
      </c>
      <c r="D602" s="3" t="s">
        <v>6</v>
      </c>
    </row>
    <row r="603" spans="1:4" ht="18" customHeight="1">
      <c r="A603" s="3" t="str">
        <f t="shared" si="21"/>
        <v>20210120</v>
      </c>
      <c r="B603" s="3" t="str">
        <f>"2101202101"</f>
        <v>2101202101</v>
      </c>
      <c r="C603" s="4">
        <v>89.8</v>
      </c>
      <c r="D603" s="3" t="s">
        <v>6</v>
      </c>
    </row>
    <row r="604" spans="1:4" ht="18" customHeight="1">
      <c r="A604" s="3" t="str">
        <f t="shared" si="21"/>
        <v>20210120</v>
      </c>
      <c r="B604" s="3" t="str">
        <f>"2101202102"</f>
        <v>2101202102</v>
      </c>
      <c r="C604" s="4">
        <v>78.2</v>
      </c>
      <c r="D604" s="3" t="s">
        <v>6</v>
      </c>
    </row>
    <row r="605" spans="1:4" ht="18" customHeight="1">
      <c r="A605" s="3" t="str">
        <f t="shared" si="21"/>
        <v>20210120</v>
      </c>
      <c r="B605" s="3" t="str">
        <f>"2101202103"</f>
        <v>2101202103</v>
      </c>
      <c r="C605" s="4">
        <v>75.7</v>
      </c>
      <c r="D605" s="3" t="s">
        <v>6</v>
      </c>
    </row>
    <row r="606" spans="1:4" ht="18" customHeight="1">
      <c r="A606" s="3" t="str">
        <f t="shared" si="21"/>
        <v>20210120</v>
      </c>
      <c r="B606" s="3" t="str">
        <f>"2101202104"</f>
        <v>2101202104</v>
      </c>
      <c r="C606" s="4">
        <v>78.7</v>
      </c>
      <c r="D606" s="3" t="s">
        <v>6</v>
      </c>
    </row>
    <row r="607" spans="1:4" ht="18" customHeight="1">
      <c r="A607" s="3" t="str">
        <f t="shared" si="21"/>
        <v>20210120</v>
      </c>
      <c r="B607" s="3" t="str">
        <f>"2101202105"</f>
        <v>2101202105</v>
      </c>
      <c r="C607" s="4">
        <v>61.4</v>
      </c>
      <c r="D607" s="3" t="s">
        <v>6</v>
      </c>
    </row>
    <row r="608" spans="1:4" ht="18" customHeight="1">
      <c r="A608" s="3" t="str">
        <f t="shared" si="21"/>
        <v>20210120</v>
      </c>
      <c r="B608" s="3" t="str">
        <f>"2101202106"</f>
        <v>2101202106</v>
      </c>
      <c r="C608" s="4">
        <v>0</v>
      </c>
      <c r="D608" s="3" t="s">
        <v>5</v>
      </c>
    </row>
    <row r="609" spans="1:4" ht="18" customHeight="1">
      <c r="A609" s="3" t="str">
        <f t="shared" si="21"/>
        <v>20210120</v>
      </c>
      <c r="B609" s="3" t="str">
        <f>"2101202107"</f>
        <v>2101202107</v>
      </c>
      <c r="C609" s="4">
        <v>0</v>
      </c>
      <c r="D609" s="3" t="s">
        <v>5</v>
      </c>
    </row>
    <row r="610" spans="1:4" ht="18" customHeight="1">
      <c r="A610" s="3" t="str">
        <f t="shared" si="21"/>
        <v>20210120</v>
      </c>
      <c r="B610" s="3" t="str">
        <f>"2101202108"</f>
        <v>2101202108</v>
      </c>
      <c r="C610" s="4">
        <v>84</v>
      </c>
      <c r="D610" s="3" t="s">
        <v>6</v>
      </c>
    </row>
    <row r="611" spans="1:4" ht="18" customHeight="1">
      <c r="A611" s="3" t="str">
        <f t="shared" si="21"/>
        <v>20210120</v>
      </c>
      <c r="B611" s="3" t="str">
        <f>"2101202109"</f>
        <v>2101202109</v>
      </c>
      <c r="C611" s="4">
        <v>48.3</v>
      </c>
      <c r="D611" s="3" t="s">
        <v>6</v>
      </c>
    </row>
    <row r="612" spans="1:4" ht="18" customHeight="1">
      <c r="A612" s="3" t="str">
        <f t="shared" si="21"/>
        <v>20210120</v>
      </c>
      <c r="B612" s="3" t="str">
        <f>"2101202110"</f>
        <v>2101202110</v>
      </c>
      <c r="C612" s="4">
        <v>0</v>
      </c>
      <c r="D612" s="3" t="s">
        <v>5</v>
      </c>
    </row>
    <row r="613" spans="1:4" ht="18" customHeight="1">
      <c r="A613" s="3" t="str">
        <f t="shared" si="21"/>
        <v>20210120</v>
      </c>
      <c r="B613" s="3" t="str">
        <f>"2101202111"</f>
        <v>2101202111</v>
      </c>
      <c r="C613" s="4">
        <v>61.7</v>
      </c>
      <c r="D613" s="3" t="s">
        <v>6</v>
      </c>
    </row>
    <row r="614" spans="1:4" ht="18" customHeight="1">
      <c r="A614" s="3" t="str">
        <f t="shared" si="21"/>
        <v>20210120</v>
      </c>
      <c r="B614" s="3" t="str">
        <f>"2101202112"</f>
        <v>2101202112</v>
      </c>
      <c r="C614" s="4">
        <v>62.5</v>
      </c>
      <c r="D614" s="3" t="s">
        <v>6</v>
      </c>
    </row>
    <row r="615" spans="1:4" ht="18" customHeight="1">
      <c r="A615" s="3" t="str">
        <f t="shared" si="21"/>
        <v>20210120</v>
      </c>
      <c r="B615" s="3" t="str">
        <f>"2101202113"</f>
        <v>2101202113</v>
      </c>
      <c r="C615" s="4">
        <v>73.5</v>
      </c>
      <c r="D615" s="3" t="s">
        <v>6</v>
      </c>
    </row>
    <row r="616" spans="1:4" ht="18" customHeight="1">
      <c r="A616" s="3" t="str">
        <f t="shared" si="21"/>
        <v>20210120</v>
      </c>
      <c r="B616" s="3" t="str">
        <f>"2101202114"</f>
        <v>2101202114</v>
      </c>
      <c r="C616" s="4">
        <v>79.3</v>
      </c>
      <c r="D616" s="3" t="s">
        <v>6</v>
      </c>
    </row>
    <row r="617" spans="1:4" ht="18" customHeight="1">
      <c r="A617" s="3" t="str">
        <f t="shared" si="21"/>
        <v>20210120</v>
      </c>
      <c r="B617" s="3" t="str">
        <f>"2101202115"</f>
        <v>2101202115</v>
      </c>
      <c r="C617" s="4">
        <v>0</v>
      </c>
      <c r="D617" s="3" t="s">
        <v>5</v>
      </c>
    </row>
    <row r="618" spans="1:4" ht="18" customHeight="1">
      <c r="A618" s="3" t="str">
        <f t="shared" si="21"/>
        <v>20210120</v>
      </c>
      <c r="B618" s="3" t="str">
        <f>"2101202116"</f>
        <v>2101202116</v>
      </c>
      <c r="C618" s="4">
        <v>71.9</v>
      </c>
      <c r="D618" s="3" t="s">
        <v>6</v>
      </c>
    </row>
    <row r="619" spans="1:4" ht="18" customHeight="1">
      <c r="A619" s="3" t="str">
        <f t="shared" si="21"/>
        <v>20210120</v>
      </c>
      <c r="B619" s="3" t="str">
        <f>"2101202117"</f>
        <v>2101202117</v>
      </c>
      <c r="C619" s="4">
        <v>69</v>
      </c>
      <c r="D619" s="3" t="s">
        <v>6</v>
      </c>
    </row>
    <row r="620" spans="1:4" ht="18" customHeight="1">
      <c r="A620" s="3" t="str">
        <f t="shared" si="21"/>
        <v>20210120</v>
      </c>
      <c r="B620" s="3" t="str">
        <f>"2101202118"</f>
        <v>2101202118</v>
      </c>
      <c r="C620" s="4">
        <v>81.8</v>
      </c>
      <c r="D620" s="3" t="s">
        <v>6</v>
      </c>
    </row>
    <row r="621" spans="1:4" ht="18" customHeight="1">
      <c r="A621" s="3" t="str">
        <f t="shared" si="21"/>
        <v>20210120</v>
      </c>
      <c r="B621" s="3" t="str">
        <f>"2101202119"</f>
        <v>2101202119</v>
      </c>
      <c r="C621" s="4">
        <v>54.3</v>
      </c>
      <c r="D621" s="3" t="s">
        <v>6</v>
      </c>
    </row>
    <row r="622" spans="1:4" ht="18" customHeight="1">
      <c r="A622" s="3" t="str">
        <f t="shared" si="21"/>
        <v>20210120</v>
      </c>
      <c r="B622" s="3" t="str">
        <f>"2101202120"</f>
        <v>2101202120</v>
      </c>
      <c r="C622" s="4">
        <v>74.7</v>
      </c>
      <c r="D622" s="3" t="s">
        <v>6</v>
      </c>
    </row>
    <row r="623" spans="1:4" ht="18" customHeight="1">
      <c r="A623" s="3" t="str">
        <f t="shared" si="21"/>
        <v>20210120</v>
      </c>
      <c r="B623" s="3" t="str">
        <f>"2101202121"</f>
        <v>2101202121</v>
      </c>
      <c r="C623" s="4">
        <v>51.1</v>
      </c>
      <c r="D623" s="3" t="s">
        <v>6</v>
      </c>
    </row>
    <row r="624" spans="1:4" ht="18" customHeight="1">
      <c r="A624" s="3" t="str">
        <f t="shared" si="21"/>
        <v>20210120</v>
      </c>
      <c r="B624" s="3" t="str">
        <f>"2101202122"</f>
        <v>2101202122</v>
      </c>
      <c r="C624" s="4">
        <v>80</v>
      </c>
      <c r="D624" s="3" t="s">
        <v>6</v>
      </c>
    </row>
    <row r="625" spans="1:4" ht="18" customHeight="1">
      <c r="A625" s="3" t="str">
        <f t="shared" si="21"/>
        <v>20210120</v>
      </c>
      <c r="B625" s="3" t="str">
        <f>"2101202123"</f>
        <v>2101202123</v>
      </c>
      <c r="C625" s="4">
        <v>59.9</v>
      </c>
      <c r="D625" s="3" t="s">
        <v>6</v>
      </c>
    </row>
    <row r="626" spans="1:4" ht="18" customHeight="1">
      <c r="A626" s="3" t="str">
        <f t="shared" si="21"/>
        <v>20210120</v>
      </c>
      <c r="B626" s="3" t="str">
        <f>"2101202124"</f>
        <v>2101202124</v>
      </c>
      <c r="C626" s="4">
        <v>66.9</v>
      </c>
      <c r="D626" s="3" t="s">
        <v>6</v>
      </c>
    </row>
    <row r="627" spans="1:4" ht="18" customHeight="1">
      <c r="A627" s="3" t="str">
        <f t="shared" si="21"/>
        <v>20210120</v>
      </c>
      <c r="B627" s="3" t="str">
        <f>"2101202125"</f>
        <v>2101202125</v>
      </c>
      <c r="C627" s="4">
        <v>0</v>
      </c>
      <c r="D627" s="3" t="s">
        <v>5</v>
      </c>
    </row>
    <row r="628" spans="1:4" ht="18" customHeight="1">
      <c r="A628" s="3" t="str">
        <f t="shared" si="21"/>
        <v>20210120</v>
      </c>
      <c r="B628" s="3" t="str">
        <f>"2101202126"</f>
        <v>2101202126</v>
      </c>
      <c r="C628" s="4">
        <v>83.3</v>
      </c>
      <c r="D628" s="3" t="s">
        <v>6</v>
      </c>
    </row>
    <row r="629" spans="1:4" ht="18" customHeight="1">
      <c r="A629" s="3" t="str">
        <f t="shared" si="21"/>
        <v>20210120</v>
      </c>
      <c r="B629" s="3" t="str">
        <f>"2101202127"</f>
        <v>2101202127</v>
      </c>
      <c r="C629" s="4">
        <v>79</v>
      </c>
      <c r="D629" s="3" t="s">
        <v>6</v>
      </c>
    </row>
  </sheetData>
  <sheetProtection/>
  <autoFilter ref="A2:D629"/>
  <mergeCells count="1">
    <mergeCell ref="A1:D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BAYERN</cp:lastModifiedBy>
  <cp:lastPrinted>2021-05-24T07:09:50Z</cp:lastPrinted>
  <dcterms:created xsi:type="dcterms:W3CDTF">2021-05-04T09:23:22Z</dcterms:created>
  <dcterms:modified xsi:type="dcterms:W3CDTF">2021-05-26T03:16:53Z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94E9B4E058384223927BF8440619FF75</vt:lpwstr>
  </property>
  <property fmtid="{D5CDD505-2E9C-101B-9397-08002B2CF9AE}" pid="4" name="KSOProductBuildV">
    <vt:lpwstr>2052-11.1.0.10495</vt:lpwstr>
  </property>
</Properties>
</file>